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soolva.sharepoint.com/Scholen/PrinsWillemAlexander/Leerkracht/2026 - 2027 Onderwijs/Kalender en schoolgids 2026-2027/"/>
    </mc:Choice>
  </mc:AlternateContent>
  <xr:revisionPtr revIDLastSave="731" documentId="8_{3CAF7B35-7605-4FC4-8B5E-51875BEF9DD6}" xr6:coauthVersionLast="47" xr6:coauthVersionMax="47" xr10:uidLastSave="{18C3B928-3E1A-4586-8BC2-7ED771A5E447}"/>
  <bookViews>
    <workbookView xWindow="-108" yWindow="-108" windowWidth="23256" windowHeight="12456" firstSheet="3" activeTab="12" xr2:uid="{00000000-000D-0000-FFFF-FFFF00000000}"/>
  </bookViews>
  <sheets>
    <sheet name="Start" sheetId="44" r:id="rId1"/>
    <sheet name="Augustus" sheetId="1" r:id="rId2"/>
    <sheet name="September" sheetId="33" r:id="rId3"/>
    <sheet name="Oktober" sheetId="34" r:id="rId4"/>
    <sheet name="November" sheetId="35" r:id="rId5"/>
    <sheet name="December" sheetId="36" r:id="rId6"/>
    <sheet name="Januari" sheetId="37" r:id="rId7"/>
    <sheet name="Februari" sheetId="38" r:id="rId8"/>
    <sheet name="Maart" sheetId="39" r:id="rId9"/>
    <sheet name="April" sheetId="40" r:id="rId10"/>
    <sheet name="Mei" sheetId="41" r:id="rId11"/>
    <sheet name="Juni" sheetId="42" r:id="rId12"/>
    <sheet name="Juli" sheetId="43" r:id="rId13"/>
  </sheets>
  <definedNames>
    <definedName name="_xlnm.Print_Area" localSheetId="9">April!$B$2:$AJ$21</definedName>
    <definedName name="_xlnm.Print_Area" localSheetId="1">Augustus!$B$2:$AJ$21</definedName>
    <definedName name="_xlnm.Print_Area" localSheetId="5">December!$B$2:$AJ$21</definedName>
    <definedName name="_xlnm.Print_Area" localSheetId="7">Februari!$B$2:$AJ$21</definedName>
    <definedName name="_xlnm.Print_Area" localSheetId="6">Januari!$B$2:$AJ$21</definedName>
    <definedName name="_xlnm.Print_Area" localSheetId="12">Juli!$B$2:$AJ$21</definedName>
    <definedName name="_xlnm.Print_Area" localSheetId="11">Juni!$B$2:$AJ$21</definedName>
    <definedName name="_xlnm.Print_Area" localSheetId="8">Maart!$B$2:$AJ$21</definedName>
    <definedName name="_xlnm.Print_Area" localSheetId="10">Mei!$B$2:$AJ$21</definedName>
    <definedName name="_xlnm.Print_Area" localSheetId="4">November!$B$2:$AJ$21</definedName>
    <definedName name="_xlnm.Print_Area" localSheetId="3">Oktober!$B$2:$AJ$21</definedName>
    <definedName name="_xlnm.Print_Area" localSheetId="2">September!$B$2:$AJ$21</definedName>
    <definedName name="_xlnm.Print_Area" localSheetId="0">Start!$B$2:$AJ$21</definedName>
    <definedName name="agenda" localSheetId="9">dagraster+April!eerstedatum-WEEKDAY(April!eerstedatum)-April!weekdag_optie</definedName>
    <definedName name="agenda" localSheetId="1">dagraster+Augustus!eerstedatum-WEEKDAY(Augustus!eerstedatum)-weekdag_optie</definedName>
    <definedName name="agenda" localSheetId="5">dagraster+December!eerstedatum-WEEKDAY(December!eerstedatum)-December!weekdag_optie</definedName>
    <definedName name="agenda" localSheetId="7">dagraster+Februari!eerstedatum-WEEKDAY(Februari!eerstedatum)-Februari!weekdag_optie</definedName>
    <definedName name="agenda" localSheetId="6">dagraster+Januari!eerstedatum-WEEKDAY(Januari!eerstedatum)-Januari!weekdag_optie</definedName>
    <definedName name="agenda" localSheetId="12">dagraster+Juli!eerstedatum-WEEKDAY(Juli!eerstedatum)-Juli!weekdag_optie</definedName>
    <definedName name="agenda" localSheetId="11">dagraster+Juni!eerstedatum-WEEKDAY(Juni!eerstedatum)-Juni!weekdag_optie</definedName>
    <definedName name="agenda" localSheetId="8">dagraster+Maart!eerstedatum-WEEKDAY(Maart!eerstedatum)-Maart!weekdag_optie</definedName>
    <definedName name="agenda" localSheetId="10">dagraster+Mei!eerstedatum-WEEKDAY(Mei!eerstedatum)-Mei!weekdag_optie</definedName>
    <definedName name="agenda" localSheetId="4">dagraster+November!eerstedatum-WEEKDAY(November!eerstedatum)-November!weekdag_optie</definedName>
    <definedName name="agenda" localSheetId="3">dagraster+Oktober!eerstedatum-WEEKDAY(Oktober!eerstedatum)-Oktober!weekdag_optie</definedName>
    <definedName name="agenda" localSheetId="2">dagraster+September!eerstedatum-WEEKDAY(September!eerstedatum)-September!weekdag_optie</definedName>
    <definedName name="agenda" localSheetId="0">dagraster+Start!eerstedatum-WEEKDAY(Start!eerstedatum)-Start!weekdag_optie</definedName>
    <definedName name="agenda">dagraster+[0]!eerstedatum-WEEKDAY([0]!eerstedatum)-weekdag_optie</definedName>
    <definedName name="Begindag" localSheetId="9">April!$O$2</definedName>
    <definedName name="Begindag" localSheetId="5">December!$O$2</definedName>
    <definedName name="Begindag" localSheetId="7">Februari!$O$2</definedName>
    <definedName name="Begindag" localSheetId="6">Januari!$O$2</definedName>
    <definedName name="Begindag" localSheetId="12">Juli!$O$2</definedName>
    <definedName name="Begindag" localSheetId="11">Juni!$O$2</definedName>
    <definedName name="Begindag" localSheetId="8">Maart!$O$2</definedName>
    <definedName name="Begindag" localSheetId="10">Mei!$O$2</definedName>
    <definedName name="Begindag" localSheetId="4">November!$O$2</definedName>
    <definedName name="Begindag" localSheetId="3">Oktober!$O$2</definedName>
    <definedName name="Begindag" localSheetId="2">September!$O$2</definedName>
    <definedName name="Begindag" localSheetId="0">Start!$O$2</definedName>
    <definedName name="Begindag">Augustus!$O$2</definedName>
    <definedName name="begindatum" localSheetId="9">DATE(April!WeerTeGevenJaar,April!maand,1)</definedName>
    <definedName name="begindatum" localSheetId="1">DATE(Augustus!WeerTeGevenJaar,Augustus!maand,1)</definedName>
    <definedName name="begindatum" localSheetId="5">DATE(December!WeerTeGevenJaar,December!maand,1)</definedName>
    <definedName name="begindatum" localSheetId="7">DATE(Februari!WeerTeGevenJaar,Februari!maand,1)</definedName>
    <definedName name="begindatum" localSheetId="6">DATE(Januari!WeerTeGevenJaar,Januari!maand,1)</definedName>
    <definedName name="begindatum" localSheetId="12">DATE(Juli!WeerTeGevenJaar,Juli!maand,1)</definedName>
    <definedName name="begindatum" localSheetId="11">DATE(Juni!WeerTeGevenJaar,Juni!maand,1)</definedName>
    <definedName name="begindatum" localSheetId="8">DATE(Maart!WeerTeGevenJaar,Maart!maand,1)</definedName>
    <definedName name="begindatum" localSheetId="10">DATE(Mei!WeerTeGevenJaar,Mei!maand,1)</definedName>
    <definedName name="begindatum" localSheetId="4">DATE(November!WeerTeGevenJaar,November!maand,1)</definedName>
    <definedName name="begindatum" localSheetId="3">DATE(Oktober!WeerTeGevenJaar,Oktober!maand,1)</definedName>
    <definedName name="begindatum" localSheetId="2">DATE(September!WeerTeGevenJaar,September!maand,1)</definedName>
    <definedName name="begindatum" localSheetId="0">DATE(Start!WeerTeGevenJaar,Start!maand,1)</definedName>
    <definedName name="dagen">{0,1,2,3,4,5,6}</definedName>
    <definedName name="dagraster">dagen+weken*7</definedName>
    <definedName name="eerstedatum" localSheetId="9">DATE(April!WeerTeGevenJaar,April!maand,1)</definedName>
    <definedName name="eerstedatum" localSheetId="1">DATE(Augustus!WeerTeGevenJaar,Augustus!maand,1)</definedName>
    <definedName name="eerstedatum" localSheetId="5">DATE(December!WeerTeGevenJaar,December!maand,1)</definedName>
    <definedName name="eerstedatum" localSheetId="7">DATE(Februari!WeerTeGevenJaar,Februari!maand,1)</definedName>
    <definedName name="eerstedatum" localSheetId="6">DATE(Januari!WeerTeGevenJaar,Januari!maand,1)</definedName>
    <definedName name="eerstedatum" localSheetId="12">DATE(Juli!WeerTeGevenJaar,Juli!maand,1)</definedName>
    <definedName name="eerstedatum" localSheetId="11">DATE(Juni!WeerTeGevenJaar,Juni!maand,1)</definedName>
    <definedName name="eerstedatum" localSheetId="8">DATE(Maart!WeerTeGevenJaar,Maart!maand,1)</definedName>
    <definedName name="eerstedatum" localSheetId="10">DATE(Mei!WeerTeGevenJaar,Mei!maand,1)</definedName>
    <definedName name="eerstedatum" localSheetId="4">DATE(November!WeerTeGevenJaar,November!maand,1)</definedName>
    <definedName name="eerstedatum" localSheetId="3">DATE(Oktober!WeerTeGevenJaar,Oktober!maand,1)</definedName>
    <definedName name="eerstedatum" localSheetId="2">DATE(September!WeerTeGevenJaar,September!maand,1)</definedName>
    <definedName name="eerstedatum" localSheetId="0">DATE(Start!WeerTeGevenJaar,Start!maand,1)</definedName>
    <definedName name="eerstedatum">DATE(Augustus!WeerTeGevenJaar,[0]!maand,1)</definedName>
    <definedName name="maand" localSheetId="9">MATCH(April!WeerTeGevenMaand,[0]!maanden,0)</definedName>
    <definedName name="maand" localSheetId="1">MATCH(Augustus!WeerTeGevenMaand,maanden,0)</definedName>
    <definedName name="maand" localSheetId="5">MATCH(December!WeerTeGevenMaand,[0]!maanden,0)</definedName>
    <definedName name="maand" localSheetId="7">MATCH(Februari!WeerTeGevenMaand,[0]!maanden,0)</definedName>
    <definedName name="maand" localSheetId="6">MATCH(Januari!WeerTeGevenMaand,[0]!maanden,0)</definedName>
    <definedName name="maand" localSheetId="12">MATCH(Juli!WeerTeGevenMaand,[0]!maanden,0)</definedName>
    <definedName name="maand" localSheetId="11">MATCH(Juni!WeerTeGevenMaand,[0]!maanden,0)</definedName>
    <definedName name="maand" localSheetId="8">MATCH(Maart!WeerTeGevenMaand,[0]!maanden,0)</definedName>
    <definedName name="maand" localSheetId="10">MATCH(Mei!WeerTeGevenMaand,[0]!maanden,0)</definedName>
    <definedName name="maand" localSheetId="4">MATCH(November!WeerTeGevenMaand,[0]!maanden,0)</definedName>
    <definedName name="maand" localSheetId="3">MATCH(Oktober!WeerTeGevenMaand,[0]!maanden,0)</definedName>
    <definedName name="maand" localSheetId="2">MATCH(September!WeerTeGevenMaand,[0]!maanden,0)</definedName>
    <definedName name="maand" localSheetId="0">MATCH(Start!WeerTeGevenMaand,[0]!maanden,0)</definedName>
    <definedName name="maand">MATCH(Augustus!WeerTeGevenMaand,[0]!maanden,0)</definedName>
    <definedName name="maanden">{"januari","februari","maart","april","mei","juni","juli","augustus","september","oktober","november","december"}</definedName>
    <definedName name="ndx" localSheetId="9">ROUNDUP(MATCH(2,1/FREQUENCY(DATE(April!WeerTeGevenJaar,April!NummerWeerTeGevenMaand,1),April!agenda))/7,0)</definedName>
    <definedName name="ndx" localSheetId="1">ROUNDUP(MATCH(2,1/FREQUENCY(DATE(Augustus!WeerTeGevenJaar,Augustus!NummerWeerTeGevenMaand,1),Augustus!agenda))/7,0)</definedName>
    <definedName name="ndx" localSheetId="5">ROUNDUP(MATCH(2,1/FREQUENCY(DATE(December!WeerTeGevenJaar,December!NummerWeerTeGevenMaand,1),December!agenda))/7,0)</definedName>
    <definedName name="ndx" localSheetId="7">ROUNDUP(MATCH(2,1/FREQUENCY(DATE(Februari!WeerTeGevenJaar,Februari!NummerWeerTeGevenMaand,1),Februari!agenda))/7,0)</definedName>
    <definedName name="ndx" localSheetId="6">ROUNDUP(MATCH(2,1/FREQUENCY(DATE(Januari!WeerTeGevenJaar,Januari!NummerWeerTeGevenMaand,1),Januari!agenda))/7,0)</definedName>
    <definedName name="ndx" localSheetId="12">ROUNDUP(MATCH(2,1/FREQUENCY(DATE(Juli!WeerTeGevenJaar,Juli!NummerWeerTeGevenMaand,1),Juli!agenda))/7,0)</definedName>
    <definedName name="ndx" localSheetId="11">ROUNDUP(MATCH(2,1/FREQUENCY(DATE(Juni!WeerTeGevenJaar,Juni!NummerWeerTeGevenMaand,1),Juni!agenda))/7,0)</definedName>
    <definedName name="ndx" localSheetId="8">ROUNDUP(MATCH(2,1/FREQUENCY(DATE(Maart!WeerTeGevenJaar,Maart!NummerWeerTeGevenMaand,1),Maart!agenda))/7,0)</definedName>
    <definedName name="ndx" localSheetId="10">ROUNDUP(MATCH(2,1/FREQUENCY(DATE(Mei!WeerTeGevenJaar,Mei!NummerWeerTeGevenMaand,1),Mei!agenda))/7,0)</definedName>
    <definedName name="ndx" localSheetId="4">ROUNDUP(MATCH(2,1/FREQUENCY(DATE(November!WeerTeGevenJaar,November!NummerWeerTeGevenMaand,1),November!agenda))/7,0)</definedName>
    <definedName name="ndx" localSheetId="3">ROUNDUP(MATCH(2,1/FREQUENCY(DATE(Oktober!WeerTeGevenJaar,Oktober!NummerWeerTeGevenMaand,1),Oktober!agenda))/7,0)</definedName>
    <definedName name="ndx" localSheetId="2">ROUNDUP(MATCH(2,1/FREQUENCY(DATE(September!WeerTeGevenJaar,September!NummerWeerTeGevenMaand,1),September!agenda))/7,0)</definedName>
    <definedName name="ndx" localSheetId="0">ROUNDUP(MATCH(2,1/FREQUENCY(DATE(Start!WeerTeGevenJaar,Start!NummerWeerTeGevenMaand,1),Start!agenda))/7,0)</definedName>
    <definedName name="NummerWeerTeGevenMaand" localSheetId="9">MATCH(April!WeerTeGevenMaand,[0]!maanden,0)</definedName>
    <definedName name="NummerWeerTeGevenMaand" localSheetId="1">MATCH(Augustus!WeerTeGevenMaand,maanden,0)</definedName>
    <definedName name="NummerWeerTeGevenMaand" localSheetId="5">MATCH(December!WeerTeGevenMaand,[0]!maanden,0)</definedName>
    <definedName name="NummerWeerTeGevenMaand" localSheetId="7">MATCH(Februari!WeerTeGevenMaand,[0]!maanden,0)</definedName>
    <definedName name="NummerWeerTeGevenMaand" localSheetId="6">MATCH(Januari!WeerTeGevenMaand,[0]!maanden,0)</definedName>
    <definedName name="NummerWeerTeGevenMaand" localSheetId="12">MATCH(Juli!WeerTeGevenMaand,[0]!maanden,0)</definedName>
    <definedName name="NummerWeerTeGevenMaand" localSheetId="11">MATCH(Juni!WeerTeGevenMaand,[0]!maanden,0)</definedName>
    <definedName name="NummerWeerTeGevenMaand" localSheetId="8">MATCH(Maart!WeerTeGevenMaand,[0]!maanden,0)</definedName>
    <definedName name="NummerWeerTeGevenMaand" localSheetId="10">MATCH(Mei!WeerTeGevenMaand,[0]!maanden,0)</definedName>
    <definedName name="NummerWeerTeGevenMaand" localSheetId="4">MATCH(November!WeerTeGevenMaand,[0]!maanden,0)</definedName>
    <definedName name="NummerWeerTeGevenMaand" localSheetId="3">MATCH(Oktober!WeerTeGevenMaand,[0]!maanden,0)</definedName>
    <definedName name="NummerWeerTeGevenMaand" localSheetId="2">MATCH(September!WeerTeGevenMaand,[0]!maanden,0)</definedName>
    <definedName name="NummerWeerTeGevenMaand" localSheetId="0">MATCH(Start!WeerTeGevenMaand,[0]!maanden,0)</definedName>
    <definedName name="NummerWeerTeGevenMaand">MATCH(Augustus!WeerTeGevenMaand,maanden,0)</definedName>
    <definedName name="weekdag_optie" localSheetId="9">MATCH(April!Begindag,weekdagen_omgekeerd,0)-2</definedName>
    <definedName name="weekdag_optie" localSheetId="5">MATCH(December!Begindag,weekdagen_omgekeerd,0)-2</definedName>
    <definedName name="weekdag_optie" localSheetId="7">MATCH(Februari!Begindag,weekdagen_omgekeerd,0)-2</definedName>
    <definedName name="weekdag_optie" localSheetId="6">MATCH(Januari!Begindag,weekdagen_omgekeerd,0)-2</definedName>
    <definedName name="weekdag_optie" localSheetId="12">MATCH(Juli!Begindag,weekdagen_omgekeerd,0)-2</definedName>
    <definedName name="weekdag_optie" localSheetId="11">MATCH(Juni!Begindag,weekdagen_omgekeerd,0)-2</definedName>
    <definedName name="weekdag_optie" localSheetId="8">MATCH(Maart!Begindag,weekdagen_omgekeerd,0)-2</definedName>
    <definedName name="weekdag_optie" localSheetId="10">MATCH(Mei!Begindag,weekdagen_omgekeerd,0)-2</definedName>
    <definedName name="weekdag_optie" localSheetId="4">MATCH(November!Begindag,weekdagen_omgekeerd,0)-2</definedName>
    <definedName name="weekdag_optie" localSheetId="3">MATCH(Oktober!Begindag,weekdagen_omgekeerd,0)-2</definedName>
    <definedName name="weekdag_optie" localSheetId="2">MATCH(September!Begindag,weekdagen_omgekeerd,0)-2</definedName>
    <definedName name="weekdag_optie" localSheetId="0">MATCH(Start!Begindag,weekdagen_omgekeerd,0)-2</definedName>
    <definedName name="weekdag_optie">MATCH(Begindag,weekdagen_omgekeerd,0)-2</definedName>
    <definedName name="weekdagen">{"maandag","dinsdag","woensdag","donderdag","vrijdag","zaterdag","zondag"}</definedName>
    <definedName name="weekdagen_omgekeerd">{"zondag","zaterdag","vrijdag","donderdag","woensdag","dinsdag","maandag"}</definedName>
    <definedName name="WeerTeGevenJaar" localSheetId="9">April!$J$2</definedName>
    <definedName name="WeerTeGevenJaar" localSheetId="1">Augustus!$J$2</definedName>
    <definedName name="WeerTeGevenJaar" localSheetId="5">December!$J$2</definedName>
    <definedName name="WeerTeGevenJaar" localSheetId="7">Februari!$J$2</definedName>
    <definedName name="WeerTeGevenJaar" localSheetId="6">Januari!$J$2</definedName>
    <definedName name="WeerTeGevenJaar" localSheetId="12">Juli!$J$2</definedName>
    <definedName name="WeerTeGevenJaar" localSheetId="11">Juni!$J$2</definedName>
    <definedName name="WeerTeGevenJaar" localSheetId="8">Maart!$J$2</definedName>
    <definedName name="WeerTeGevenJaar" localSheetId="10">Mei!$J$2</definedName>
    <definedName name="WeerTeGevenJaar" localSheetId="4">November!$J$2</definedName>
    <definedName name="WeerTeGevenJaar" localSheetId="3">Oktober!$J$2</definedName>
    <definedName name="WeerTeGevenJaar" localSheetId="2">September!$J$2</definedName>
    <definedName name="WeerTeGevenJaar" localSheetId="0">Start!$J$2</definedName>
    <definedName name="WeerTeGevenMaand" localSheetId="9">April!$B$2</definedName>
    <definedName name="WeerTeGevenMaand" localSheetId="1">Augustus!$B$2</definedName>
    <definedName name="WeerTeGevenMaand" localSheetId="5">December!$B$2</definedName>
    <definedName name="WeerTeGevenMaand" localSheetId="7">Februari!$B$2</definedName>
    <definedName name="WeerTeGevenMaand" localSheetId="6">Januari!$B$2</definedName>
    <definedName name="WeerTeGevenMaand" localSheetId="12">Juli!$B$2</definedName>
    <definedName name="WeerTeGevenMaand" localSheetId="11">Juni!$B$2</definedName>
    <definedName name="WeerTeGevenMaand" localSheetId="8">Maart!$B$2</definedName>
    <definedName name="WeerTeGevenMaand" localSheetId="10">Mei!$B$2</definedName>
    <definedName name="WeerTeGevenMaand" localSheetId="4">November!$B$2</definedName>
    <definedName name="WeerTeGevenMaand" localSheetId="3">Oktober!$B$2</definedName>
    <definedName name="WeerTeGevenMaand" localSheetId="2">September!$B$2</definedName>
    <definedName name="WeerTeGevenMaand" localSheetId="0">Start!$B$2</definedName>
    <definedName name="weken">{0;1;2;3;4;5;6}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34" l="1"/>
  <c r="C14" i="34"/>
  <c r="R10" i="34"/>
  <c r="W10" i="34"/>
  <c r="H10" i="34"/>
  <c r="C10" i="34"/>
  <c r="M8" i="34"/>
  <c r="H8" i="34"/>
  <c r="C6" i="40"/>
  <c r="AB6" i="39"/>
  <c r="W12" i="38"/>
  <c r="R14" i="1"/>
  <c r="R10" i="35"/>
  <c r="Q5" i="41"/>
  <c r="V5" i="34"/>
  <c r="H14" i="39"/>
  <c r="R8" i="38"/>
  <c r="C16" i="41"/>
  <c r="H16" i="41"/>
  <c r="C12" i="41"/>
  <c r="W8" i="41"/>
  <c r="C16" i="39"/>
  <c r="C14" i="36"/>
  <c r="R10" i="41"/>
  <c r="C8" i="37"/>
  <c r="C12" i="34"/>
  <c r="C16" i="34"/>
  <c r="H14" i="34"/>
  <c r="M14" i="34"/>
  <c r="W14" i="34"/>
  <c r="C14" i="41"/>
  <c r="C8" i="42"/>
  <c r="W10" i="40"/>
  <c r="X10" i="40"/>
  <c r="C14" i="40"/>
  <c r="C12" i="38"/>
  <c r="C14" i="1"/>
  <c r="C12" i="43" l="1"/>
  <c r="C10" i="39" l="1"/>
  <c r="B5" i="1" l="1"/>
  <c r="G5" i="1"/>
  <c r="L5" i="1"/>
  <c r="Q5" i="1"/>
  <c r="V5" i="1"/>
  <c r="AA5" i="1"/>
  <c r="AF5" i="1"/>
  <c r="C6" i="1"/>
  <c r="H6" i="1"/>
  <c r="M6" i="1"/>
  <c r="R6" i="1"/>
  <c r="W6" i="1"/>
  <c r="AB6" i="1"/>
  <c r="AG6" i="1"/>
  <c r="C8" i="1"/>
  <c r="H8" i="1"/>
  <c r="M8" i="1"/>
  <c r="R8" i="1"/>
  <c r="W8" i="1"/>
  <c r="AB8" i="1"/>
  <c r="AG8" i="1"/>
  <c r="C10" i="1"/>
  <c r="H10" i="1"/>
  <c r="M10" i="1"/>
  <c r="R10" i="1"/>
  <c r="W10" i="1"/>
  <c r="AB10" i="1"/>
  <c r="AG10" i="1"/>
  <c r="C12" i="1"/>
  <c r="H12" i="1"/>
  <c r="M12" i="1"/>
  <c r="R12" i="1"/>
  <c r="W12" i="1"/>
  <c r="AB12" i="1"/>
  <c r="AG12" i="1"/>
  <c r="H14" i="1"/>
  <c r="M14" i="1"/>
  <c r="W14" i="1"/>
  <c r="AB14" i="1"/>
  <c r="AG14" i="1"/>
  <c r="C16" i="1"/>
  <c r="H16" i="1"/>
  <c r="M16" i="1"/>
  <c r="R16" i="1"/>
  <c r="W16" i="1"/>
  <c r="AB16" i="1"/>
  <c r="AG16" i="1"/>
  <c r="AG16" i="43"/>
  <c r="AB16" i="43"/>
  <c r="W16" i="43"/>
  <c r="R16" i="43"/>
  <c r="M16" i="43"/>
  <c r="H16" i="43"/>
  <c r="C16" i="43"/>
  <c r="AG14" i="43"/>
  <c r="AB14" i="43"/>
  <c r="W14" i="43"/>
  <c r="R14" i="43"/>
  <c r="M14" i="43"/>
  <c r="H14" i="43"/>
  <c r="C14" i="43"/>
  <c r="AG12" i="43"/>
  <c r="AB12" i="43"/>
  <c r="W12" i="43"/>
  <c r="R12" i="43"/>
  <c r="M12" i="43"/>
  <c r="H12" i="43"/>
  <c r="AG10" i="43"/>
  <c r="AB10" i="43"/>
  <c r="W10" i="43"/>
  <c r="R10" i="43"/>
  <c r="M10" i="43"/>
  <c r="H10" i="43"/>
  <c r="C10" i="43"/>
  <c r="AG8" i="43"/>
  <c r="AB8" i="43"/>
  <c r="W8" i="43"/>
  <c r="R8" i="43"/>
  <c r="M8" i="43"/>
  <c r="H8" i="43"/>
  <c r="C8" i="43"/>
  <c r="AG6" i="43"/>
  <c r="AB6" i="43"/>
  <c r="W6" i="43"/>
  <c r="R6" i="43"/>
  <c r="M6" i="43"/>
  <c r="H6" i="43"/>
  <c r="C6" i="43"/>
  <c r="AF5" i="43"/>
  <c r="AA5" i="43"/>
  <c r="V5" i="43"/>
  <c r="Q5" i="43"/>
  <c r="L5" i="43"/>
  <c r="G5" i="43"/>
  <c r="B5" i="43"/>
  <c r="AG16" i="42"/>
  <c r="AB16" i="42"/>
  <c r="W16" i="42"/>
  <c r="R16" i="42"/>
  <c r="M16" i="42"/>
  <c r="H16" i="42"/>
  <c r="C16" i="42"/>
  <c r="AG14" i="42"/>
  <c r="AB14" i="42"/>
  <c r="W14" i="42"/>
  <c r="R14" i="42"/>
  <c r="H14" i="42"/>
  <c r="C14" i="42"/>
  <c r="AG12" i="42"/>
  <c r="AB12" i="42"/>
  <c r="W12" i="42"/>
  <c r="R12" i="42"/>
  <c r="M12" i="42"/>
  <c r="H12" i="42"/>
  <c r="C12" i="42"/>
  <c r="AG10" i="42"/>
  <c r="AB10" i="42"/>
  <c r="W10" i="42"/>
  <c r="R10" i="42"/>
  <c r="M10" i="42"/>
  <c r="H10" i="42"/>
  <c r="C10" i="42"/>
  <c r="AG8" i="42"/>
  <c r="AB8" i="42"/>
  <c r="W8" i="42"/>
  <c r="R8" i="42"/>
  <c r="M8" i="42"/>
  <c r="H8" i="42"/>
  <c r="AG6" i="42"/>
  <c r="AB6" i="42"/>
  <c r="W6" i="42"/>
  <c r="R6" i="42"/>
  <c r="M6" i="42"/>
  <c r="H6" i="42"/>
  <c r="AF5" i="42"/>
  <c r="AA5" i="42"/>
  <c r="V5" i="42"/>
  <c r="Q5" i="42"/>
  <c r="L5" i="42"/>
  <c r="G5" i="42"/>
  <c r="B5" i="42"/>
  <c r="AG14" i="41"/>
  <c r="AB14" i="41"/>
  <c r="W14" i="41"/>
  <c r="R14" i="41"/>
  <c r="M14" i="41"/>
  <c r="H14" i="41"/>
  <c r="AG12" i="41"/>
  <c r="AB12" i="41"/>
  <c r="W12" i="41"/>
  <c r="R12" i="41"/>
  <c r="M12" i="41"/>
  <c r="H12" i="41"/>
  <c r="AG10" i="41"/>
  <c r="AB10" i="41"/>
  <c r="W10" i="41"/>
  <c r="M10" i="41"/>
  <c r="H10" i="41"/>
  <c r="C10" i="41"/>
  <c r="AG8" i="41"/>
  <c r="AB8" i="41"/>
  <c r="R8" i="41"/>
  <c r="M8" i="41"/>
  <c r="H8" i="41"/>
  <c r="C8" i="41"/>
  <c r="AG6" i="41"/>
  <c r="AB6" i="41"/>
  <c r="W6" i="41"/>
  <c r="R6" i="41"/>
  <c r="M6" i="41"/>
  <c r="H6" i="41"/>
  <c r="C6" i="41"/>
  <c r="AF5" i="41"/>
  <c r="AA5" i="41"/>
  <c r="V5" i="41"/>
  <c r="L5" i="41"/>
  <c r="G5" i="41"/>
  <c r="B5" i="41"/>
  <c r="AG16" i="40"/>
  <c r="AB16" i="40"/>
  <c r="W16" i="40"/>
  <c r="R16" i="40"/>
  <c r="M16" i="40"/>
  <c r="H16" i="40"/>
  <c r="C16" i="40"/>
  <c r="AG14" i="40"/>
  <c r="AB14" i="40"/>
  <c r="W14" i="40"/>
  <c r="R14" i="40"/>
  <c r="M14" i="40"/>
  <c r="H14" i="40"/>
  <c r="AG12" i="40"/>
  <c r="AB12" i="40"/>
  <c r="W12" i="40"/>
  <c r="R12" i="40"/>
  <c r="M12" i="40"/>
  <c r="H12" i="40"/>
  <c r="C12" i="40"/>
  <c r="AG10" i="40"/>
  <c r="AB10" i="40"/>
  <c r="R10" i="40"/>
  <c r="M10" i="40"/>
  <c r="H10" i="40"/>
  <c r="C10" i="40"/>
  <c r="AG8" i="40"/>
  <c r="AB8" i="40"/>
  <c r="W8" i="40"/>
  <c r="R8" i="40"/>
  <c r="M8" i="40"/>
  <c r="H8" i="40"/>
  <c r="C8" i="40"/>
  <c r="AG6" i="40"/>
  <c r="AB6" i="40"/>
  <c r="W6" i="40"/>
  <c r="R6" i="40"/>
  <c r="M6" i="40"/>
  <c r="H6" i="40"/>
  <c r="AF5" i="40"/>
  <c r="AA5" i="40"/>
  <c r="V5" i="40"/>
  <c r="Q5" i="40"/>
  <c r="L5" i="40"/>
  <c r="G5" i="40"/>
  <c r="B5" i="40"/>
  <c r="AG16" i="39"/>
  <c r="AB16" i="39"/>
  <c r="W16" i="39"/>
  <c r="R16" i="39"/>
  <c r="M16" i="39"/>
  <c r="H16" i="39"/>
  <c r="AG14" i="39"/>
  <c r="AB14" i="39"/>
  <c r="W14" i="39"/>
  <c r="R14" i="39"/>
  <c r="M14" i="39"/>
  <c r="C14" i="39"/>
  <c r="AG12" i="39"/>
  <c r="AB12" i="39"/>
  <c r="W12" i="39"/>
  <c r="R12" i="39"/>
  <c r="M12" i="39"/>
  <c r="H12" i="39"/>
  <c r="C12" i="39"/>
  <c r="AG10" i="39"/>
  <c r="AB10" i="39"/>
  <c r="W10" i="39"/>
  <c r="R10" i="39"/>
  <c r="M10" i="39"/>
  <c r="H10" i="39"/>
  <c r="AG8" i="39"/>
  <c r="AB8" i="39"/>
  <c r="W8" i="39"/>
  <c r="R8" i="39"/>
  <c r="M8" i="39"/>
  <c r="H8" i="39"/>
  <c r="C8" i="39"/>
  <c r="AG6" i="39"/>
  <c r="W6" i="39"/>
  <c r="R6" i="39"/>
  <c r="M6" i="39"/>
  <c r="H6" i="39"/>
  <c r="C6" i="39"/>
  <c r="AF5" i="39"/>
  <c r="AA5" i="39"/>
  <c r="V5" i="39"/>
  <c r="Q5" i="39"/>
  <c r="L5" i="39"/>
  <c r="G5" i="39"/>
  <c r="B5" i="39"/>
  <c r="AG16" i="38"/>
  <c r="AB16" i="38"/>
  <c r="W16" i="38"/>
  <c r="R16" i="38"/>
  <c r="M16" i="38"/>
  <c r="H16" i="38"/>
  <c r="C16" i="38"/>
  <c r="AG14" i="38"/>
  <c r="AB14" i="38"/>
  <c r="W14" i="38"/>
  <c r="R14" i="38"/>
  <c r="M14" i="38"/>
  <c r="H14" i="38"/>
  <c r="C14" i="38"/>
  <c r="AG12" i="38"/>
  <c r="AB12" i="38"/>
  <c r="R12" i="38"/>
  <c r="M12" i="38"/>
  <c r="H12" i="38"/>
  <c r="AG10" i="38"/>
  <c r="AB10" i="38"/>
  <c r="W10" i="38"/>
  <c r="R10" i="38"/>
  <c r="M10" i="38"/>
  <c r="H10" i="38"/>
  <c r="C10" i="38"/>
  <c r="AG8" i="38"/>
  <c r="AB8" i="38"/>
  <c r="W8" i="38"/>
  <c r="M8" i="38"/>
  <c r="H8" i="38"/>
  <c r="C8" i="38"/>
  <c r="AG6" i="38"/>
  <c r="AB6" i="38"/>
  <c r="W6" i="38"/>
  <c r="R6" i="38"/>
  <c r="M6" i="38"/>
  <c r="H6" i="38"/>
  <c r="C6" i="38"/>
  <c r="AF5" i="38"/>
  <c r="AA5" i="38"/>
  <c r="V5" i="38"/>
  <c r="Q5" i="38"/>
  <c r="L5" i="38"/>
  <c r="G5" i="38"/>
  <c r="B5" i="38"/>
  <c r="AG16" i="37" l="1"/>
  <c r="AB16" i="37"/>
  <c r="W16" i="37"/>
  <c r="R16" i="37"/>
  <c r="M16" i="37"/>
  <c r="H16" i="37"/>
  <c r="C16" i="37"/>
  <c r="AG14" i="37"/>
  <c r="AB14" i="37"/>
  <c r="W14" i="37"/>
  <c r="R14" i="37"/>
  <c r="M14" i="37"/>
  <c r="H14" i="37"/>
  <c r="C14" i="37"/>
  <c r="AG12" i="37"/>
  <c r="AB12" i="37"/>
  <c r="W12" i="37"/>
  <c r="R12" i="37"/>
  <c r="H12" i="37"/>
  <c r="C12" i="37"/>
  <c r="AG10" i="37"/>
  <c r="AB10" i="37"/>
  <c r="W10" i="37"/>
  <c r="R10" i="37"/>
  <c r="M10" i="37"/>
  <c r="H10" i="37"/>
  <c r="C10" i="37"/>
  <c r="AG8" i="37"/>
  <c r="AB8" i="37"/>
  <c r="W8" i="37"/>
  <c r="R8" i="37"/>
  <c r="M8" i="37"/>
  <c r="H8" i="37"/>
  <c r="AG6" i="37"/>
  <c r="AB6" i="37"/>
  <c r="W6" i="37"/>
  <c r="R6" i="37"/>
  <c r="M6" i="37"/>
  <c r="H6" i="37"/>
  <c r="C6" i="37"/>
  <c r="AF5" i="37"/>
  <c r="AA5" i="37"/>
  <c r="V5" i="37"/>
  <c r="Q5" i="37"/>
  <c r="L5" i="37"/>
  <c r="G5" i="37"/>
  <c r="B5" i="37"/>
  <c r="AG16" i="36"/>
  <c r="AB16" i="36"/>
  <c r="W16" i="36"/>
  <c r="R16" i="36"/>
  <c r="M16" i="36"/>
  <c r="H16" i="36"/>
  <c r="C16" i="36"/>
  <c r="AG14" i="36"/>
  <c r="AB14" i="36"/>
  <c r="W14" i="36"/>
  <c r="R14" i="36"/>
  <c r="M14" i="36"/>
  <c r="H14" i="36"/>
  <c r="AG12" i="36"/>
  <c r="AB12" i="36"/>
  <c r="W12" i="36"/>
  <c r="R12" i="36"/>
  <c r="M12" i="36"/>
  <c r="H12" i="36"/>
  <c r="C12" i="36"/>
  <c r="AG10" i="36"/>
  <c r="AB10" i="36"/>
  <c r="W10" i="36"/>
  <c r="R10" i="36"/>
  <c r="M10" i="36"/>
  <c r="H10" i="36"/>
  <c r="C10" i="36"/>
  <c r="AG8" i="36"/>
  <c r="AB8" i="36"/>
  <c r="W8" i="36"/>
  <c r="R8" i="36"/>
  <c r="M8" i="36"/>
  <c r="H8" i="36"/>
  <c r="C8" i="36"/>
  <c r="AG6" i="36"/>
  <c r="AB6" i="36"/>
  <c r="W6" i="36"/>
  <c r="R6" i="36"/>
  <c r="M6" i="36"/>
  <c r="H6" i="36"/>
  <c r="C6" i="36"/>
  <c r="AF5" i="36"/>
  <c r="AA5" i="36"/>
  <c r="V5" i="36"/>
  <c r="Q5" i="36"/>
  <c r="L5" i="36"/>
  <c r="G5" i="36"/>
  <c r="B5" i="36"/>
  <c r="AG16" i="35"/>
  <c r="AB16" i="35"/>
  <c r="W16" i="35"/>
  <c r="R16" i="35"/>
  <c r="M16" i="35"/>
  <c r="H16" i="35"/>
  <c r="C16" i="35"/>
  <c r="AG14" i="35"/>
  <c r="AB14" i="35"/>
  <c r="W14" i="35"/>
  <c r="R14" i="35"/>
  <c r="M14" i="35"/>
  <c r="H14" i="35"/>
  <c r="C14" i="35"/>
  <c r="AG12" i="35"/>
  <c r="AB12" i="35"/>
  <c r="W12" i="35"/>
  <c r="R12" i="35"/>
  <c r="M12" i="35"/>
  <c r="H12" i="35"/>
  <c r="C12" i="35"/>
  <c r="AG10" i="35"/>
  <c r="AB10" i="35"/>
  <c r="W10" i="35"/>
  <c r="M10" i="35"/>
  <c r="H10" i="35"/>
  <c r="C10" i="35"/>
  <c r="AG8" i="35"/>
  <c r="AB8" i="35"/>
  <c r="W8" i="35"/>
  <c r="R8" i="35"/>
  <c r="M8" i="35"/>
  <c r="H8" i="35"/>
  <c r="C8" i="35"/>
  <c r="AG6" i="35"/>
  <c r="AB6" i="35"/>
  <c r="W6" i="35"/>
  <c r="R6" i="35"/>
  <c r="M6" i="35"/>
  <c r="H6" i="35"/>
  <c r="C6" i="35"/>
  <c r="AF5" i="35"/>
  <c r="AA5" i="35"/>
  <c r="V5" i="35"/>
  <c r="Q5" i="35"/>
  <c r="L5" i="35"/>
  <c r="G5" i="35"/>
  <c r="B5" i="35"/>
  <c r="AG16" i="34"/>
  <c r="AB16" i="34"/>
  <c r="W16" i="34"/>
  <c r="R16" i="34"/>
  <c r="M16" i="34"/>
  <c r="H16" i="34"/>
  <c r="AG14" i="34"/>
  <c r="AB14" i="34"/>
  <c r="AG12" i="34"/>
  <c r="AB12" i="34"/>
  <c r="W12" i="34"/>
  <c r="R12" i="34"/>
  <c r="M12" i="34"/>
  <c r="H12" i="34"/>
  <c r="AG10" i="34"/>
  <c r="AB10" i="34"/>
  <c r="AG8" i="34"/>
  <c r="AB8" i="34"/>
  <c r="W8" i="34"/>
  <c r="R8" i="34"/>
  <c r="C8" i="34"/>
  <c r="AG6" i="34"/>
  <c r="AB6" i="34"/>
  <c r="W6" i="34"/>
  <c r="R6" i="34"/>
  <c r="M6" i="34"/>
  <c r="H6" i="34"/>
  <c r="C6" i="34"/>
  <c r="AF5" i="34"/>
  <c r="AA5" i="34"/>
  <c r="Q5" i="34"/>
  <c r="L5" i="34"/>
  <c r="G5" i="34"/>
  <c r="B5" i="34"/>
  <c r="AG16" i="33"/>
  <c r="AB16" i="33"/>
  <c r="W16" i="33"/>
  <c r="R16" i="33"/>
  <c r="M16" i="33"/>
  <c r="H16" i="33"/>
  <c r="C16" i="33"/>
  <c r="AG14" i="33"/>
  <c r="AB14" i="33"/>
  <c r="W14" i="33"/>
  <c r="R14" i="33"/>
  <c r="M14" i="33"/>
  <c r="H14" i="33"/>
  <c r="C14" i="33"/>
  <c r="AG12" i="33"/>
  <c r="AB12" i="33"/>
  <c r="W12" i="33"/>
  <c r="R12" i="33"/>
  <c r="M12" i="33"/>
  <c r="C12" i="33"/>
  <c r="AG10" i="33"/>
  <c r="AB10" i="33"/>
  <c r="W10" i="33"/>
  <c r="H10" i="33"/>
  <c r="C10" i="33"/>
  <c r="AG8" i="33"/>
  <c r="AB8" i="33"/>
  <c r="W8" i="33"/>
  <c r="R8" i="33"/>
  <c r="M8" i="33"/>
  <c r="H8" i="33"/>
  <c r="AG6" i="33"/>
  <c r="AB6" i="33"/>
  <c r="W6" i="33"/>
  <c r="R6" i="33"/>
  <c r="M6" i="33"/>
  <c r="H6" i="33"/>
  <c r="C6" i="33"/>
  <c r="AF5" i="33"/>
  <c r="AA5" i="33"/>
  <c r="V5" i="33"/>
  <c r="Q5" i="33"/>
  <c r="L5" i="33"/>
  <c r="G5" i="33"/>
  <c r="B5" i="33"/>
</calcChain>
</file>

<file path=xl/sharedStrings.xml><?xml version="1.0" encoding="utf-8"?>
<sst xmlns="http://schemas.openxmlformats.org/spreadsheetml/2006/main" count="229" uniqueCount="93">
  <si>
    <t>augustus</t>
  </si>
  <si>
    <t>maandag</t>
  </si>
  <si>
    <t xml:space="preserve">  Kalendermaand</t>
  </si>
  <si>
    <t xml:space="preserve">  Kalenderjaar</t>
  </si>
  <si>
    <t xml:space="preserve">  Eerste dag van de week</t>
  </si>
  <si>
    <t>Juf Dafne jarig</t>
  </si>
  <si>
    <t xml:space="preserve"> </t>
  </si>
  <si>
    <t>Studiedag Kanjer</t>
  </si>
  <si>
    <t>Startvergadering + teamuitje</t>
  </si>
  <si>
    <t>Eerste schooldag</t>
  </si>
  <si>
    <t>Apache in Genderen 5/6/7/8</t>
  </si>
  <si>
    <t>Notities</t>
  </si>
  <si>
    <t>september</t>
  </si>
  <si>
    <t>Studiedag</t>
  </si>
  <si>
    <t>Autoloze schooldag</t>
  </si>
  <si>
    <t xml:space="preserve">LOL-gesprekken - Kanjerweek </t>
  </si>
  <si>
    <t>MT - Kanjerweek</t>
  </si>
  <si>
    <t>Kanjerweek</t>
  </si>
  <si>
    <t>LOL-gesprekken</t>
  </si>
  <si>
    <t>Info-ochtend groep 3/4</t>
  </si>
  <si>
    <t>Schooljudo</t>
  </si>
  <si>
    <t>Week tegen pesten</t>
  </si>
  <si>
    <t>Week tegen pesten - Info-ochtend groep 1/2</t>
  </si>
  <si>
    <t>Week tegen pesten/Schooljudo</t>
  </si>
  <si>
    <t xml:space="preserve">Start kinderboekenweek </t>
  </si>
  <si>
    <t>oktober</t>
  </si>
  <si>
    <t xml:space="preserve">IBLA </t>
  </si>
  <si>
    <t xml:space="preserve">Schooljudo </t>
  </si>
  <si>
    <t>Juf Sanne jarig</t>
  </si>
  <si>
    <t xml:space="preserve">Juf Carola jarig </t>
  </si>
  <si>
    <t>Dag van de leraar - Studiedag Bovenschools</t>
  </si>
  <si>
    <t>Flora Explora groep 1 t/m 4 ICC</t>
  </si>
  <si>
    <t>Info-ochtend groep 5/6</t>
  </si>
  <si>
    <t>Paarse Vrijdag</t>
  </si>
  <si>
    <t>Einde Kinderboekenweek</t>
  </si>
  <si>
    <t>VVN gastles 7/8</t>
  </si>
  <si>
    <t>Info-ochtend groep 7/8</t>
  </si>
  <si>
    <t>Herfstvakantie</t>
  </si>
  <si>
    <t>Karen jarig</t>
  </si>
  <si>
    <t>Ouderavond Kanjer 19.30 - 21.00</t>
  </si>
  <si>
    <t>november</t>
  </si>
  <si>
    <t>Engelse dag - Thema Halloween</t>
  </si>
  <si>
    <t>Praktijkdag Kanjer voor ouders</t>
  </si>
  <si>
    <t>LOL-gesprekken (facultatief)</t>
  </si>
  <si>
    <t>december</t>
  </si>
  <si>
    <t>Adriana bieb jarig</t>
  </si>
  <si>
    <t>Juf Christa jarig</t>
  </si>
  <si>
    <t xml:space="preserve"> Kerstviering </t>
  </si>
  <si>
    <t>Kinderen 12.00 uit</t>
  </si>
  <si>
    <t>Kerstvakantie</t>
  </si>
  <si>
    <t>januari</t>
  </si>
  <si>
    <t>Afname IEP</t>
  </si>
  <si>
    <t>Afname IEP - Noah Jarig</t>
  </si>
  <si>
    <t>februari</t>
  </si>
  <si>
    <t>Carnaval</t>
  </si>
  <si>
    <t>Voorjaarsvakantie</t>
  </si>
  <si>
    <t>Destiny jarig</t>
  </si>
  <si>
    <t>Rapport 1 mee</t>
  </si>
  <si>
    <t>maart</t>
  </si>
  <si>
    <t xml:space="preserve">Pannenkoekendag </t>
  </si>
  <si>
    <t>Week van openbaar onderwijs</t>
  </si>
  <si>
    <t xml:space="preserve">Week van openbaar onderwijs		</t>
  </si>
  <si>
    <t>Goede Vrijdag</t>
  </si>
  <si>
    <t>1e Paasdag</t>
  </si>
  <si>
    <t>2e Paasdag</t>
  </si>
  <si>
    <t>april</t>
  </si>
  <si>
    <t>Schoolfotograaf</t>
  </si>
  <si>
    <t>Secretaressedag</t>
  </si>
  <si>
    <t>juf Claudia jarig</t>
  </si>
  <si>
    <t>meivakantie</t>
  </si>
  <si>
    <t>mei</t>
  </si>
  <si>
    <t>vakantie</t>
  </si>
  <si>
    <t>Juffen- en Meesterdag</t>
  </si>
  <si>
    <t>Tweede Pinksterdag</t>
  </si>
  <si>
    <t>Juf Liza jarig</t>
  </si>
  <si>
    <t>Sportdag</t>
  </si>
  <si>
    <t>juni</t>
  </si>
  <si>
    <t>Nationale buitenspeeldag</t>
  </si>
  <si>
    <t xml:space="preserve">Engelse dag - Summer Fair </t>
  </si>
  <si>
    <t>Techniek Carrousel</t>
  </si>
  <si>
    <t>Vrij</t>
  </si>
  <si>
    <t>Juf Eline jarig</t>
  </si>
  <si>
    <t>Rapport 2</t>
  </si>
  <si>
    <t>Groepsbespreking nav IEP resultaten al plannen voor de LOL-gesprekken??</t>
  </si>
  <si>
    <t>juli</t>
  </si>
  <si>
    <t>Doorschuifmiddag</t>
  </si>
  <si>
    <t>Groep 8 trakteert</t>
  </si>
  <si>
    <t>Vossenjacht - Afscheidsavond</t>
  </si>
  <si>
    <t>Groep 8 vrij</t>
  </si>
  <si>
    <t>Groep 8 vrij - Kinderen 12 u uit</t>
  </si>
  <si>
    <t>Zomervakantie</t>
  </si>
  <si>
    <t>Koffieochtend Kanjer</t>
  </si>
  <si>
    <t>Sinterklaasviering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</si>
</sst>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aaaa"/>
    <numFmt numFmtId="165" formatCode="dd"/>
  </numFmts>
  <fonts count="34" x14ac:knownFonts="1">
    <font>
      <sz val="13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6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b/>
      <sz val="34"/>
      <color theme="0" tint="-0.34998626667073579"/>
      <name val="Calibri"/>
      <family val="2"/>
      <scheme val="minor"/>
    </font>
    <font>
      <b/>
      <sz val="30"/>
      <color theme="6" tint="-0.499984740745262"/>
      <name val="Calibri"/>
      <family val="2"/>
      <scheme val="minor"/>
    </font>
    <font>
      <sz val="13"/>
      <color theme="6" tint="-0.499984740745262"/>
      <name val="Calibri"/>
      <family val="2"/>
      <scheme val="minor"/>
    </font>
    <font>
      <b/>
      <sz val="30"/>
      <color theme="7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3"/>
      <color theme="6" tint="0.39997558519241921"/>
      <name val="Calibri"/>
      <family val="2"/>
      <scheme val="minor"/>
    </font>
    <font>
      <sz val="13"/>
      <color theme="6" tint="0.79998168889431442"/>
      <name val="Calibri"/>
      <family val="2"/>
      <scheme val="minor"/>
    </font>
    <font>
      <sz val="13"/>
      <name val="Calibri"/>
      <family val="2"/>
      <scheme val="minor"/>
    </font>
    <font>
      <sz val="13"/>
      <color rgb="FFFF0000"/>
      <name val="Calibri"/>
      <family val="2"/>
      <scheme val="minor"/>
    </font>
    <font>
      <sz val="11"/>
      <color rgb="FF201F1E"/>
      <name val="Calibri"/>
      <charset val="1"/>
    </font>
    <font>
      <sz val="13"/>
      <color theme="7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2"/>
      <color rgb="FF595959"/>
      <name val="Calibri"/>
      <scheme val="minor"/>
    </font>
    <font>
      <sz val="12"/>
      <color theme="1" tint="0.34998626667073579"/>
      <name val="Calibri"/>
      <family val="2"/>
      <scheme val="minor"/>
    </font>
    <font>
      <sz val="13"/>
      <color rgb="FF000000"/>
      <name val="Calibri"/>
      <scheme val="minor"/>
    </font>
    <font>
      <sz val="13"/>
      <color theme="1" tint="0.34998626667073579"/>
      <name val="Calibri"/>
      <family val="2"/>
      <scheme val="minor"/>
    </font>
    <font>
      <sz val="13"/>
      <color rgb="FF242424"/>
      <name val="Calibri"/>
      <family val="2"/>
      <scheme val="minor"/>
    </font>
    <font>
      <sz val="13"/>
      <color rgb="FF000000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b/>
      <sz val="13"/>
      <name val="Calibri"/>
      <family val="2"/>
      <scheme val="minor"/>
    </font>
    <font>
      <sz val="13"/>
      <color rgb="FF595959"/>
      <name val="Calibri"/>
      <family val="2"/>
      <scheme val="minor"/>
    </font>
    <font>
      <sz val="13"/>
      <color rgb="FF595959"/>
      <name val="Calibri"/>
    </font>
    <font>
      <sz val="13"/>
      <color rgb="FF000000"/>
      <name val="Calibri"/>
      <charset val="1"/>
    </font>
    <font>
      <sz val="13"/>
      <color theme="0" tint="-0.14999847407452621"/>
      <name val="Calibri"/>
      <family val="2"/>
      <scheme val="minor"/>
    </font>
    <font>
      <sz val="11"/>
      <color rgb="FF242424"/>
      <name val="Calibri"/>
      <family val="2"/>
      <scheme val="minor"/>
    </font>
    <font>
      <sz val="13"/>
      <color rgb="FF595959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</borders>
  <cellStyleXfs count="8">
    <xf numFmtId="0" fontId="0" fillId="0" borderId="0">
      <alignment vertical="center"/>
    </xf>
    <xf numFmtId="164" fontId="2" fillId="0" borderId="0" applyFont="0" applyFill="0" applyBorder="0" applyProtection="0">
      <alignment horizontal="center" vertical="center"/>
    </xf>
    <xf numFmtId="165" fontId="1" fillId="0" borderId="0" applyFont="0" applyFill="0" applyBorder="0" applyProtection="0">
      <alignment horizontal="left" vertical="center"/>
    </xf>
    <xf numFmtId="0" fontId="7" fillId="2" borderId="0" applyNumberFormat="0" applyFill="0" applyBorder="0" applyAlignment="0" applyProtection="0"/>
    <xf numFmtId="0" fontId="4" fillId="0" borderId="1" applyNumberFormat="0" applyFill="0" applyBorder="0" applyProtection="0">
      <alignment horizontal="left" vertical="center"/>
    </xf>
    <xf numFmtId="164" fontId="3" fillId="0" borderId="0" applyFill="0" applyBorder="0" applyProtection="0">
      <alignment horizontal="center" vertical="center"/>
    </xf>
    <xf numFmtId="0" fontId="6" fillId="0" borderId="11" applyNumberFormat="0" applyFill="0" applyAlignment="0" applyProtection="0">
      <alignment horizontal="left" vertical="center"/>
    </xf>
    <xf numFmtId="0" fontId="18" fillId="0" borderId="14" applyFill="0" applyProtection="0">
      <alignment horizontal="left" vertical="center" wrapText="1" indent="1"/>
    </xf>
  </cellStyleXfs>
  <cellXfs count="1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11" xfId="6" applyAlignment="1">
      <alignment vertical="center"/>
    </xf>
    <xf numFmtId="0" fontId="5" fillId="0" borderId="2" xfId="4" applyFont="1" applyBorder="1">
      <alignment horizontal="left" vertical="center"/>
    </xf>
    <xf numFmtId="165" fontId="0" fillId="0" borderId="8" xfId="2" applyFont="1" applyBorder="1">
      <alignment horizontal="left" vertical="center"/>
    </xf>
    <xf numFmtId="165" fontId="0" fillId="0" borderId="9" xfId="2" applyFont="1" applyBorder="1">
      <alignment horizontal="left" vertical="center"/>
    </xf>
    <xf numFmtId="165" fontId="0" fillId="0" borderId="0" xfId="2" applyFont="1" applyBorder="1">
      <alignment horizontal="left" vertical="center"/>
    </xf>
    <xf numFmtId="0" fontId="5" fillId="0" borderId="3" xfId="4" applyFont="1" applyBorder="1">
      <alignment horizontal="left" vertical="center"/>
    </xf>
    <xf numFmtId="0" fontId="9" fillId="0" borderId="0" xfId="0" applyFont="1">
      <alignment vertical="center"/>
    </xf>
    <xf numFmtId="165" fontId="0" fillId="6" borderId="10" xfId="2" applyFont="1" applyFill="1" applyBorder="1">
      <alignment horizontal="left" vertical="center"/>
    </xf>
    <xf numFmtId="165" fontId="0" fillId="6" borderId="6" xfId="2" applyFont="1" applyFill="1" applyBorder="1">
      <alignment horizontal="left" vertical="center"/>
    </xf>
    <xf numFmtId="165" fontId="0" fillId="0" borderId="0" xfId="2" applyFont="1" applyFill="1" applyBorder="1">
      <alignment horizontal="left" vertical="center"/>
    </xf>
    <xf numFmtId="165" fontId="0" fillId="0" borderId="8" xfId="2" applyFont="1" applyFill="1" applyBorder="1">
      <alignment horizontal="left" vertical="center"/>
    </xf>
    <xf numFmtId="165" fontId="0" fillId="0" borderId="9" xfId="2" applyFont="1" applyFill="1" applyBorder="1">
      <alignment horizontal="left" vertical="center"/>
    </xf>
    <xf numFmtId="165" fontId="0" fillId="4" borderId="10" xfId="2" applyFont="1" applyFill="1" applyBorder="1">
      <alignment horizontal="left" vertical="center"/>
    </xf>
    <xf numFmtId="165" fontId="0" fillId="4" borderId="8" xfId="2" applyFont="1" applyFill="1" applyBorder="1">
      <alignment horizontal="left" vertical="center"/>
    </xf>
    <xf numFmtId="165" fontId="0" fillId="4" borderId="9" xfId="2" applyFont="1" applyFill="1" applyBorder="1">
      <alignment horizontal="left" vertical="center"/>
    </xf>
    <xf numFmtId="165" fontId="0" fillId="4" borderId="6" xfId="2" applyFont="1" applyFill="1" applyBorder="1">
      <alignment horizontal="left" vertical="center"/>
    </xf>
    <xf numFmtId="165" fontId="0" fillId="7" borderId="8" xfId="2" applyFont="1" applyFill="1" applyBorder="1">
      <alignment horizontal="left" vertical="center"/>
    </xf>
    <xf numFmtId="165" fontId="0" fillId="7" borderId="9" xfId="2" applyFont="1" applyFill="1" applyBorder="1">
      <alignment horizontal="left" vertical="center"/>
    </xf>
    <xf numFmtId="165" fontId="0" fillId="7" borderId="6" xfId="2" applyFont="1" applyFill="1" applyBorder="1">
      <alignment horizontal="left" vertical="center"/>
    </xf>
    <xf numFmtId="165" fontId="0" fillId="4" borderId="0" xfId="2" applyFont="1" applyFill="1" applyBorder="1">
      <alignment horizontal="left" vertical="center"/>
    </xf>
    <xf numFmtId="165" fontId="0" fillId="7" borderId="0" xfId="2" applyFont="1" applyFill="1" applyBorder="1">
      <alignment horizontal="left" vertical="center"/>
    </xf>
    <xf numFmtId="165" fontId="0" fillId="8" borderId="10" xfId="2" applyFont="1" applyFill="1" applyBorder="1">
      <alignment horizontal="left" vertical="center"/>
    </xf>
    <xf numFmtId="165" fontId="0" fillId="8" borderId="8" xfId="2" applyFont="1" applyFill="1" applyBorder="1">
      <alignment horizontal="left" vertical="center"/>
    </xf>
    <xf numFmtId="165" fontId="0" fillId="8" borderId="9" xfId="2" applyFont="1" applyFill="1" applyBorder="1">
      <alignment horizontal="left" vertical="center"/>
    </xf>
    <xf numFmtId="165" fontId="12" fillId="8" borderId="10" xfId="2" applyFont="1" applyFill="1" applyBorder="1">
      <alignment horizontal="left" vertical="center"/>
    </xf>
    <xf numFmtId="165" fontId="0" fillId="8" borderId="0" xfId="2" applyFont="1" applyFill="1" applyBorder="1">
      <alignment horizontal="left" vertical="center"/>
    </xf>
    <xf numFmtId="165" fontId="12" fillId="8" borderId="0" xfId="2" applyFont="1" applyFill="1" applyBorder="1">
      <alignment horizontal="left" vertical="center"/>
    </xf>
    <xf numFmtId="0" fontId="0" fillId="8" borderId="0" xfId="0" applyFill="1">
      <alignment vertical="center"/>
    </xf>
    <xf numFmtId="0" fontId="5" fillId="7" borderId="2" xfId="4" applyFont="1" applyFill="1" applyBorder="1">
      <alignment horizontal="left" vertical="center"/>
    </xf>
    <xf numFmtId="0" fontId="0" fillId="7" borderId="2" xfId="0" applyFill="1" applyBorder="1">
      <alignment vertical="center"/>
    </xf>
    <xf numFmtId="0" fontId="0" fillId="7" borderId="0" xfId="0" applyFill="1">
      <alignment vertical="center"/>
    </xf>
    <xf numFmtId="0" fontId="0" fillId="7" borderId="6" xfId="0" applyFill="1" applyBorder="1">
      <alignment vertical="center"/>
    </xf>
    <xf numFmtId="165" fontId="14" fillId="4" borderId="8" xfId="2" applyFont="1" applyFill="1" applyBorder="1">
      <alignment horizontal="left" vertical="center"/>
    </xf>
    <xf numFmtId="165" fontId="14" fillId="4" borderId="9" xfId="2" applyFont="1" applyFill="1" applyBorder="1">
      <alignment horizontal="left" vertical="center"/>
    </xf>
    <xf numFmtId="165" fontId="14" fillId="4" borderId="0" xfId="2" applyFont="1" applyFill="1" applyBorder="1">
      <alignment horizontal="left" vertical="center"/>
    </xf>
    <xf numFmtId="165" fontId="13" fillId="7" borderId="8" xfId="2" applyFont="1" applyFill="1" applyBorder="1">
      <alignment horizontal="left" vertical="center"/>
    </xf>
    <xf numFmtId="165" fontId="13" fillId="7" borderId="9" xfId="2" applyFont="1" applyFill="1" applyBorder="1">
      <alignment horizontal="left" vertical="center"/>
    </xf>
    <xf numFmtId="165" fontId="14" fillId="7" borderId="8" xfId="2" applyFont="1" applyFill="1" applyBorder="1">
      <alignment horizontal="left" vertical="center"/>
    </xf>
    <xf numFmtId="165" fontId="14" fillId="7" borderId="9" xfId="2" applyFont="1" applyFill="1" applyBorder="1">
      <alignment horizontal="left" vertical="center"/>
    </xf>
    <xf numFmtId="165" fontId="15" fillId="8" borderId="10" xfId="2" applyFont="1" applyFill="1" applyBorder="1">
      <alignment horizontal="left" vertical="center"/>
    </xf>
    <xf numFmtId="165" fontId="0" fillId="7" borderId="10" xfId="2" applyFont="1" applyFill="1" applyBorder="1" applyAlignment="1">
      <alignment horizontal="center" vertical="center" wrapText="1"/>
    </xf>
    <xf numFmtId="165" fontId="14" fillId="8" borderId="10" xfId="2" applyFont="1" applyFill="1" applyBorder="1">
      <alignment horizontal="left" vertical="center"/>
    </xf>
    <xf numFmtId="165" fontId="0" fillId="7" borderId="10" xfId="2" applyFont="1" applyFill="1" applyBorder="1">
      <alignment horizontal="left" vertical="center"/>
    </xf>
    <xf numFmtId="165" fontId="27" fillId="0" borderId="8" xfId="2" applyFont="1" applyBorder="1">
      <alignment horizontal="left" vertical="center"/>
    </xf>
    <xf numFmtId="165" fontId="0" fillId="8" borderId="10" xfId="2" applyFont="1" applyFill="1" applyBorder="1" applyAlignment="1">
      <alignment horizontal="left" vertical="center" wrapText="1"/>
    </xf>
    <xf numFmtId="165" fontId="31" fillId="7" borderId="0" xfId="2" applyFont="1" applyFill="1" applyBorder="1">
      <alignment horizontal="left" vertical="center"/>
    </xf>
    <xf numFmtId="0" fontId="31" fillId="0" borderId="0" xfId="0" applyFont="1">
      <alignment vertical="center"/>
    </xf>
    <xf numFmtId="165" fontId="31" fillId="4" borderId="0" xfId="2" applyFont="1" applyFill="1" applyBorder="1">
      <alignment horizontal="left" vertical="center"/>
    </xf>
    <xf numFmtId="165" fontId="31" fillId="0" borderId="0" xfId="2" applyFont="1" applyBorder="1">
      <alignment horizontal="left" vertical="center"/>
    </xf>
    <xf numFmtId="165" fontId="31" fillId="0" borderId="0" xfId="2" applyFont="1" applyFill="1" applyBorder="1">
      <alignment horizontal="left" vertical="center"/>
    </xf>
    <xf numFmtId="165" fontId="23" fillId="7" borderId="0" xfId="2" applyFont="1" applyFill="1" applyBorder="1">
      <alignment horizontal="left" vertical="center"/>
    </xf>
    <xf numFmtId="165" fontId="23" fillId="0" borderId="0" xfId="2" applyFont="1" applyFill="1" applyBorder="1">
      <alignment horizontal="left" vertical="center"/>
    </xf>
    <xf numFmtId="165" fontId="31" fillId="8" borderId="0" xfId="2" applyFont="1" applyFill="1" applyBorder="1">
      <alignment horizontal="left" vertical="center"/>
    </xf>
    <xf numFmtId="165" fontId="31" fillId="7" borderId="0" xfId="2" quotePrefix="1" applyFont="1" applyFill="1" applyBorder="1">
      <alignment horizontal="left" vertical="center"/>
    </xf>
    <xf numFmtId="165" fontId="31" fillId="7" borderId="8" xfId="2" applyFont="1" applyFill="1" applyBorder="1">
      <alignment horizontal="left" vertical="center"/>
    </xf>
    <xf numFmtId="165" fontId="31" fillId="7" borderId="9" xfId="2" applyFont="1" applyFill="1" applyBorder="1">
      <alignment horizontal="left" vertical="center"/>
    </xf>
    <xf numFmtId="165" fontId="0" fillId="9" borderId="0" xfId="2" applyFont="1" applyFill="1" applyBorder="1">
      <alignment horizontal="left" vertical="center"/>
    </xf>
    <xf numFmtId="165" fontId="0" fillId="8" borderId="6" xfId="2" applyFont="1" applyFill="1" applyBorder="1">
      <alignment horizontal="left" vertical="center"/>
    </xf>
    <xf numFmtId="165" fontId="0" fillId="10" borderId="0" xfId="2" applyFont="1" applyFill="1" applyBorder="1">
      <alignment horizontal="left" vertical="center"/>
    </xf>
    <xf numFmtId="165" fontId="0" fillId="10" borderId="8" xfId="2" applyFont="1" applyFill="1" applyBorder="1">
      <alignment horizontal="left" vertical="center"/>
    </xf>
    <xf numFmtId="165" fontId="0" fillId="10" borderId="9" xfId="2" applyFont="1" applyFill="1" applyBorder="1">
      <alignment horizontal="left" vertical="center"/>
    </xf>
    <xf numFmtId="165" fontId="0" fillId="11" borderId="10" xfId="2" applyFont="1" applyFill="1" applyBorder="1">
      <alignment horizontal="left" vertical="center"/>
    </xf>
    <xf numFmtId="165" fontId="14" fillId="7" borderId="0" xfId="2" applyFont="1" applyFill="1" applyBorder="1">
      <alignment horizontal="left" vertical="center"/>
    </xf>
    <xf numFmtId="165" fontId="0" fillId="6" borderId="0" xfId="2" applyFont="1" applyFill="1" applyBorder="1">
      <alignment horizontal="left" vertical="center"/>
    </xf>
    <xf numFmtId="165" fontId="0" fillId="11" borderId="10" xfId="2" applyFont="1" applyFill="1" applyBorder="1" applyAlignment="1">
      <alignment horizontal="center" vertical="center"/>
    </xf>
    <xf numFmtId="165" fontId="0" fillId="0" borderId="10" xfId="2" applyFont="1" applyBorder="1" applyAlignment="1">
      <alignment horizontal="left" vertical="center" wrapText="1"/>
    </xf>
    <xf numFmtId="165" fontId="0" fillId="10" borderId="10" xfId="2" applyFont="1" applyFill="1" applyBorder="1" applyAlignment="1">
      <alignment horizontal="center" vertical="center" wrapText="1"/>
    </xf>
    <xf numFmtId="164" fontId="3" fillId="3" borderId="0" xfId="5" applyFill="1">
      <alignment horizontal="center" vertical="center"/>
    </xf>
    <xf numFmtId="164" fontId="3" fillId="5" borderId="0" xfId="5" applyFill="1">
      <alignment horizontal="center" vertical="center"/>
    </xf>
    <xf numFmtId="165" fontId="0" fillId="7" borderId="10" xfId="2" applyFont="1" applyFill="1" applyBorder="1" applyAlignment="1">
      <alignment horizontal="left" vertical="center" wrapText="1"/>
    </xf>
    <xf numFmtId="164" fontId="3" fillId="5" borderId="0" xfId="5" applyFill="1" applyBorder="1">
      <alignment horizontal="center" vertical="center"/>
    </xf>
    <xf numFmtId="164" fontId="3" fillId="5" borderId="12" xfId="5" applyFill="1" applyBorder="1">
      <alignment horizontal="center" vertical="center"/>
    </xf>
    <xf numFmtId="165" fontId="0" fillId="7" borderId="10" xfId="2" applyFont="1" applyFill="1" applyBorder="1" applyAlignment="1">
      <alignment horizontal="center" vertical="center"/>
    </xf>
    <xf numFmtId="0" fontId="8" fillId="0" borderId="10" xfId="3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10" fillId="0" borderId="0" xfId="3" applyFont="1" applyFill="1" applyAlignment="1">
      <alignment horizontal="left" vertical="center"/>
    </xf>
    <xf numFmtId="164" fontId="3" fillId="3" borderId="13" xfId="5" applyFill="1" applyBorder="1">
      <alignment horizontal="center" vertical="center"/>
    </xf>
    <xf numFmtId="164" fontId="3" fillId="3" borderId="0" xfId="5" applyFill="1" applyBorder="1">
      <alignment horizontal="center" vertical="center"/>
    </xf>
    <xf numFmtId="165" fontId="0" fillId="9" borderId="10" xfId="2" applyFont="1" applyFill="1" applyBorder="1" applyAlignment="1">
      <alignment horizontal="center" vertical="center"/>
    </xf>
    <xf numFmtId="165" fontId="0" fillId="7" borderId="10" xfId="2" applyFont="1" applyFill="1" applyBorder="1" applyAlignment="1">
      <alignment horizontal="center" vertical="center" wrapText="1"/>
    </xf>
    <xf numFmtId="165" fontId="22" fillId="0" borderId="10" xfId="2" applyFont="1" applyBorder="1" applyAlignment="1">
      <alignment horizontal="left" vertical="center" wrapText="1"/>
    </xf>
    <xf numFmtId="165" fontId="25" fillId="0" borderId="10" xfId="2" applyFont="1" applyBorder="1" applyAlignment="1">
      <alignment horizontal="left" vertical="center" wrapText="1"/>
    </xf>
    <xf numFmtId="164" fontId="16" fillId="4" borderId="0" xfId="5" applyFont="1" applyFill="1" applyBorder="1" applyAlignment="1">
      <alignment horizontal="center" vertical="top"/>
    </xf>
    <xf numFmtId="164" fontId="11" fillId="4" borderId="0" xfId="5" applyFont="1" applyFill="1" applyBorder="1" applyAlignment="1">
      <alignment horizontal="center" vertical="top"/>
    </xf>
    <xf numFmtId="164" fontId="11" fillId="4" borderId="6" xfId="5" applyFont="1" applyFill="1" applyBorder="1" applyAlignment="1">
      <alignment horizontal="center" vertical="top"/>
    </xf>
    <xf numFmtId="0" fontId="8" fillId="0" borderId="10" xfId="3" applyFont="1" applyFill="1" applyBorder="1" applyAlignment="1">
      <alignment horizontal="center" vertical="center"/>
    </xf>
    <xf numFmtId="165" fontId="14" fillId="8" borderId="10" xfId="2" applyFont="1" applyFill="1" applyBorder="1" applyAlignment="1">
      <alignment horizontal="center" vertical="center" wrapText="1"/>
    </xf>
    <xf numFmtId="165" fontId="21" fillId="7" borderId="10" xfId="2" applyFont="1" applyFill="1" applyBorder="1" applyAlignment="1">
      <alignment horizontal="center" vertical="center" wrapText="1"/>
    </xf>
    <xf numFmtId="165" fontId="0" fillId="8" borderId="10" xfId="2" applyFont="1" applyFill="1" applyBorder="1" applyAlignment="1">
      <alignment horizontal="center" vertical="center" wrapText="1"/>
    </xf>
    <xf numFmtId="165" fontId="0" fillId="11" borderId="10" xfId="2" applyFont="1" applyFill="1" applyBorder="1" applyAlignment="1">
      <alignment horizontal="center" vertical="center" wrapText="1"/>
    </xf>
    <xf numFmtId="165" fontId="0" fillId="11" borderId="10" xfId="2" applyFont="1" applyFill="1" applyBorder="1" applyAlignment="1">
      <alignment horizontal="center" vertical="center"/>
    </xf>
    <xf numFmtId="165" fontId="0" fillId="6" borderId="10" xfId="2" applyFont="1" applyFill="1" applyBorder="1" applyAlignment="1">
      <alignment horizontal="center" vertical="center" wrapText="1"/>
    </xf>
    <xf numFmtId="165" fontId="0" fillId="9" borderId="10" xfId="2" applyFont="1" applyFill="1" applyBorder="1" applyAlignment="1">
      <alignment horizontal="center" vertical="top" wrapText="1"/>
    </xf>
    <xf numFmtId="165" fontId="23" fillId="8" borderId="10" xfId="2" applyFont="1" applyFill="1" applyBorder="1" applyAlignment="1">
      <alignment horizontal="center" vertical="center" wrapText="1"/>
    </xf>
    <xf numFmtId="165" fontId="32" fillId="9" borderId="10" xfId="2" applyFont="1" applyFill="1" applyBorder="1" applyAlignment="1">
      <alignment horizontal="center" vertical="center" wrapText="1"/>
    </xf>
    <xf numFmtId="165" fontId="23" fillId="9" borderId="10" xfId="2" applyFont="1" applyFill="1" applyBorder="1" applyAlignment="1">
      <alignment horizontal="center" vertical="center" wrapText="1"/>
    </xf>
    <xf numFmtId="165" fontId="0" fillId="11" borderId="10" xfId="2" applyFont="1" applyFill="1" applyBorder="1" applyAlignment="1">
      <alignment horizontal="center" vertical="top" wrapText="1"/>
    </xf>
    <xf numFmtId="165" fontId="0" fillId="9" borderId="10" xfId="2" applyFont="1" applyFill="1" applyBorder="1" applyAlignment="1">
      <alignment horizontal="center" vertical="center" wrapText="1"/>
    </xf>
    <xf numFmtId="165" fontId="17" fillId="7" borderId="10" xfId="2" applyFont="1" applyFill="1" applyBorder="1" applyAlignment="1">
      <alignment horizontal="center" vertical="center" wrapText="1"/>
    </xf>
    <xf numFmtId="165" fontId="29" fillId="7" borderId="10" xfId="2" applyFont="1" applyFill="1" applyBorder="1" applyAlignment="1">
      <alignment horizontal="center" vertical="center" wrapText="1"/>
    </xf>
    <xf numFmtId="165" fontId="31" fillId="7" borderId="10" xfId="2" applyFont="1" applyFill="1" applyBorder="1" applyAlignment="1">
      <alignment horizontal="center" vertical="center" wrapText="1"/>
    </xf>
    <xf numFmtId="165" fontId="20" fillId="7" borderId="10" xfId="2" applyFont="1" applyFill="1" applyBorder="1" applyAlignment="1">
      <alignment horizontal="center" vertical="center" wrapText="1"/>
    </xf>
    <xf numFmtId="165" fontId="0" fillId="7" borderId="6" xfId="2" applyFont="1" applyFill="1" applyBorder="1" applyAlignment="1">
      <alignment horizontal="center" vertical="center" wrapText="1"/>
    </xf>
    <xf numFmtId="165" fontId="0" fillId="0" borderId="10" xfId="2" applyFont="1" applyBorder="1" applyAlignment="1">
      <alignment horizontal="center" vertical="center" wrapText="1"/>
    </xf>
    <xf numFmtId="165" fontId="0" fillId="6" borderId="10" xfId="2" applyFont="1" applyFill="1" applyBorder="1" applyAlignment="1">
      <alignment horizontal="center" vertical="center"/>
    </xf>
    <xf numFmtId="165" fontId="0" fillId="4" borderId="10" xfId="2" applyFont="1" applyFill="1" applyBorder="1" applyAlignment="1">
      <alignment horizontal="center" vertical="center" wrapText="1"/>
    </xf>
    <xf numFmtId="165" fontId="0" fillId="4" borderId="10" xfId="2" applyFont="1" applyFill="1" applyBorder="1" applyAlignment="1">
      <alignment horizontal="center" vertical="center"/>
    </xf>
    <xf numFmtId="165" fontId="14" fillId="7" borderId="10" xfId="2" applyFont="1" applyFill="1" applyBorder="1" applyAlignment="1">
      <alignment horizontal="center" vertical="center" wrapText="1"/>
    </xf>
    <xf numFmtId="165" fontId="24" fillId="8" borderId="10" xfId="2" applyFont="1" applyFill="1" applyBorder="1" applyAlignment="1">
      <alignment horizontal="center" vertical="center" wrapText="1"/>
    </xf>
    <xf numFmtId="165" fontId="15" fillId="7" borderId="6" xfId="2" applyFont="1" applyFill="1" applyBorder="1" applyAlignment="1">
      <alignment horizontal="center" vertical="center" wrapText="1"/>
    </xf>
    <xf numFmtId="165" fontId="15" fillId="7" borderId="10" xfId="2" applyFont="1" applyFill="1" applyBorder="1" applyAlignment="1">
      <alignment horizontal="center" vertical="center" wrapText="1"/>
    </xf>
    <xf numFmtId="165" fontId="19" fillId="7" borderId="10" xfId="2" applyFont="1" applyFill="1" applyBorder="1" applyAlignment="1">
      <alignment horizontal="center" vertical="center" wrapText="1"/>
    </xf>
    <xf numFmtId="165" fontId="19" fillId="8" borderId="10" xfId="2" applyFont="1" applyFill="1" applyBorder="1" applyAlignment="1">
      <alignment horizontal="center" vertical="center" wrapText="1"/>
    </xf>
    <xf numFmtId="165" fontId="19" fillId="9" borderId="10" xfId="2" applyFont="1" applyFill="1" applyBorder="1" applyAlignment="1">
      <alignment horizontal="center" vertical="center" wrapText="1"/>
    </xf>
    <xf numFmtId="165" fontId="30" fillId="7" borderId="6" xfId="2" applyFont="1" applyFill="1" applyBorder="1" applyAlignment="1">
      <alignment horizontal="center" vertical="center" wrapText="1"/>
    </xf>
    <xf numFmtId="165" fontId="30" fillId="0" borderId="10" xfId="2" applyFont="1" applyBorder="1" applyAlignment="1">
      <alignment horizontal="center" vertical="center" wrapText="1"/>
    </xf>
    <xf numFmtId="165" fontId="14" fillId="7" borderId="10" xfId="2" applyFont="1" applyFill="1" applyBorder="1" applyAlignment="1">
      <alignment horizontal="center" vertical="center"/>
    </xf>
    <xf numFmtId="165" fontId="14" fillId="4" borderId="10" xfId="2" applyFont="1" applyFill="1" applyBorder="1" applyAlignment="1">
      <alignment horizontal="center" vertical="center"/>
    </xf>
    <xf numFmtId="165" fontId="0" fillId="4" borderId="6" xfId="2" applyFont="1" applyFill="1" applyBorder="1" applyAlignment="1">
      <alignment horizontal="center" vertical="center"/>
    </xf>
    <xf numFmtId="165" fontId="31" fillId="7" borderId="10" xfId="2" applyFont="1" applyFill="1" applyBorder="1" applyAlignment="1">
      <alignment horizontal="center" vertical="center"/>
    </xf>
    <xf numFmtId="165" fontId="0" fillId="8" borderId="10" xfId="2" applyFont="1" applyFill="1" applyBorder="1" applyAlignment="1">
      <alignment horizontal="center" vertical="center"/>
    </xf>
    <xf numFmtId="165" fontId="23" fillId="8" borderId="10" xfId="2" applyFont="1" applyFill="1" applyBorder="1" applyAlignment="1">
      <alignment horizontal="center" vertical="center"/>
    </xf>
    <xf numFmtId="0" fontId="10" fillId="0" borderId="10" xfId="3" applyFont="1" applyFill="1" applyBorder="1" applyAlignment="1">
      <alignment horizontal="left" vertical="center"/>
    </xf>
    <xf numFmtId="165" fontId="33" fillId="7" borderId="10" xfId="2" applyFont="1" applyFill="1" applyBorder="1" applyAlignment="1">
      <alignment horizontal="center" vertical="center"/>
    </xf>
    <xf numFmtId="165" fontId="25" fillId="7" borderId="10" xfId="2" applyFont="1" applyFill="1" applyBorder="1" applyAlignment="1">
      <alignment horizontal="center" vertical="center" wrapText="1"/>
    </xf>
    <xf numFmtId="165" fontId="0" fillId="0" borderId="10" xfId="2" applyFont="1" applyFill="1" applyBorder="1" applyAlignment="1">
      <alignment horizontal="center" vertical="center" wrapText="1"/>
    </xf>
    <xf numFmtId="165" fontId="28" fillId="9" borderId="10" xfId="2" applyFont="1" applyFill="1" applyBorder="1" applyAlignment="1">
      <alignment horizontal="center" vertical="center" wrapText="1"/>
    </xf>
    <xf numFmtId="165" fontId="26" fillId="9" borderId="10" xfId="2" applyFont="1" applyFill="1" applyBorder="1" applyAlignment="1">
      <alignment horizontal="center" vertical="center" wrapText="1"/>
    </xf>
    <xf numFmtId="165" fontId="0" fillId="7" borderId="0" xfId="2" applyFont="1" applyFill="1" applyBorder="1" applyAlignment="1">
      <alignment horizontal="center" vertical="center" wrapText="1"/>
    </xf>
    <xf numFmtId="165" fontId="23" fillId="7" borderId="10" xfId="2" applyFont="1" applyFill="1" applyBorder="1" applyAlignment="1">
      <alignment horizontal="center" vertical="center" wrapText="1"/>
    </xf>
  </cellXfs>
  <cellStyles count="8">
    <cellStyle name="Dagnummers" xfId="2" xr:uid="{00000000-0005-0000-0000-000000000000}"/>
    <cellStyle name="Invoer" xfId="3" builtinId="20" customBuiltin="1"/>
    <cellStyle name="Invoerlabels" xfId="6" xr:uid="{00000000-0005-0000-0000-000002000000}"/>
    <cellStyle name="Koptekst notities" xfId="7" xr:uid="{CC3992A1-F91B-4955-BD4E-EDD02516BFBD}"/>
    <cellStyle name="KoptekstenDag" xfId="5" xr:uid="{00000000-0005-0000-0000-000003000000}"/>
    <cellStyle name="Notities" xfId="4" xr:uid="{00000000-0005-0000-0000-000004000000}"/>
    <cellStyle name="Standaard" xfId="0" builtinId="0" customBuiltin="1"/>
    <cellStyle name="Weekdagen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13607</xdr:colOff>
      <xdr:row>7</xdr:row>
      <xdr:rowOff>54428</xdr:rowOff>
    </xdr:from>
    <xdr:to>
      <xdr:col>24</xdr:col>
      <xdr:colOff>54429</xdr:colOff>
      <xdr:row>10</xdr:row>
      <xdr:rowOff>449035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857750" y="2585357"/>
          <a:ext cx="3755572" cy="1741714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sz="4000" b="1">
              <a:solidFill>
                <a:schemeClr val="bg1"/>
              </a:solidFill>
              <a:latin typeface="+mn-lt"/>
              <a:ea typeface="+mn-lt"/>
              <a:cs typeface="+mn-lt"/>
            </a:rPr>
            <a:t>Schoolkalender 202</a:t>
          </a:r>
          <a:r>
            <a:rPr lang="en-US" sz="4000" b="1" i="0" u="none" strike="noStrike">
              <a:solidFill>
                <a:schemeClr val="bg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6</a:t>
          </a:r>
          <a:r>
            <a:rPr lang="en-US" sz="4000" b="1">
              <a:solidFill>
                <a:schemeClr val="bg1"/>
              </a:solidFill>
              <a:latin typeface="+mn-lt"/>
              <a:ea typeface="+mn-lt"/>
              <a:cs typeface="+mn-lt"/>
            </a:rPr>
            <a:t> - 202</a:t>
          </a:r>
          <a:r>
            <a:rPr lang="en-US" sz="4000" b="1" i="0" u="none" strike="noStrike">
              <a:solidFill>
                <a:schemeClr val="bg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7</a:t>
          </a:r>
          <a:endParaRPr lang="en-US" sz="4000" b="1" i="0" u="none" strike="noStrike">
            <a:solidFill>
              <a:schemeClr val="bg1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12</xdr:col>
      <xdr:colOff>409575</xdr:colOff>
      <xdr:row>12</xdr:row>
      <xdr:rowOff>66675</xdr:rowOff>
    </xdr:from>
    <xdr:to>
      <xdr:col>24</xdr:col>
      <xdr:colOff>504825</xdr:colOff>
      <xdr:row>14</xdr:row>
      <xdr:rowOff>371475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F45099C-38C8-4691-CD56-9959EA5AD4CB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6275" y="5019675"/>
          <a:ext cx="4572000" cy="1362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18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30</xdr:col>
      <xdr:colOff>66675</xdr:colOff>
      <xdr:row>1</xdr:row>
      <xdr:rowOff>114300</xdr:rowOff>
    </xdr:from>
    <xdr:to>
      <xdr:col>34</xdr:col>
      <xdr:colOff>590550</xdr:colOff>
      <xdr:row>2</xdr:row>
      <xdr:rowOff>20955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6D6202D-7A9F-4219-9529-344763A3D13A}"/>
            </a:ext>
            <a:ext uri="{147F2762-F138-4A5C-976F-8EAC2B608ADB}">
              <a16:predDERef xmlns:a16="http://schemas.microsoft.com/office/drawing/2014/main" pre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91875" y="333375"/>
          <a:ext cx="1562100" cy="466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38100</xdr:colOff>
      <xdr:row>1</xdr:row>
      <xdr:rowOff>104775</xdr:rowOff>
    </xdr:from>
    <xdr:to>
      <xdr:col>34</xdr:col>
      <xdr:colOff>647700</xdr:colOff>
      <xdr:row>2</xdr:row>
      <xdr:rowOff>19050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0825C43-928C-406E-B84B-18B5CE69DD9E}"/>
            </a:ext>
            <a:ext uri="{147F2762-F138-4A5C-976F-8EAC2B608ADB}">
              <a16:predDERef xmlns:a16="http://schemas.microsoft.com/office/drawing/2014/main" pre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8550" y="323850"/>
          <a:ext cx="1562100" cy="4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30</xdr:col>
      <xdr:colOff>66675</xdr:colOff>
      <xdr:row>1</xdr:row>
      <xdr:rowOff>104775</xdr:rowOff>
    </xdr:from>
    <xdr:to>
      <xdr:col>34</xdr:col>
      <xdr:colOff>590550</xdr:colOff>
      <xdr:row>2</xdr:row>
      <xdr:rowOff>15240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990E6BC-E285-4D48-B360-3F0530276A36}"/>
            </a:ext>
            <a:ext uri="{147F2762-F138-4A5C-976F-8EAC2B608ADB}">
              <a16:predDERef xmlns:a16="http://schemas.microsoft.com/office/drawing/2014/main" pre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91875" y="323850"/>
          <a:ext cx="1562100" cy="466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9525</xdr:colOff>
      <xdr:row>1</xdr:row>
      <xdr:rowOff>133350</xdr:rowOff>
    </xdr:from>
    <xdr:to>
      <xdr:col>34</xdr:col>
      <xdr:colOff>621030</xdr:colOff>
      <xdr:row>2</xdr:row>
      <xdr:rowOff>49530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CEF3F04-B363-449C-A791-BEAB97E8CD61}"/>
            </a:ext>
            <a:ext uri="{147F2762-F138-4A5C-976F-8EAC2B608ADB}">
              <a16:predDERef xmlns:a16="http://schemas.microsoft.com/office/drawing/2014/main" pre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9975" y="352425"/>
          <a:ext cx="1562100" cy="4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38100</xdr:colOff>
      <xdr:row>1</xdr:row>
      <xdr:rowOff>38100</xdr:rowOff>
    </xdr:from>
    <xdr:to>
      <xdr:col>34</xdr:col>
      <xdr:colOff>647700</xdr:colOff>
      <xdr:row>1</xdr:row>
      <xdr:rowOff>510540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E7F69BC-D204-4459-9178-DE84C22C8F3F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8550" y="257175"/>
          <a:ext cx="1562100" cy="466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38100</xdr:colOff>
      <xdr:row>1</xdr:row>
      <xdr:rowOff>114300</xdr:rowOff>
    </xdr:from>
    <xdr:to>
      <xdr:col>34</xdr:col>
      <xdr:colOff>647700</xdr:colOff>
      <xdr:row>2</xdr:row>
      <xdr:rowOff>24765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A8CCA07-CB61-4B60-92D3-B20B7C937ADF}"/>
            </a:ext>
            <a:ext uri="{147F2762-F138-4A5C-976F-8EAC2B608ADB}">
              <a16:predDERef xmlns:a16="http://schemas.microsoft.com/office/drawing/2014/main" pre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8550" y="333375"/>
          <a:ext cx="1562100" cy="4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30</xdr:col>
      <xdr:colOff>28575</xdr:colOff>
      <xdr:row>1</xdr:row>
      <xdr:rowOff>19050</xdr:rowOff>
    </xdr:from>
    <xdr:to>
      <xdr:col>34</xdr:col>
      <xdr:colOff>548640</xdr:colOff>
      <xdr:row>1</xdr:row>
      <xdr:rowOff>481965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753CB19-933A-4F3E-A307-3D804CED0130}"/>
            </a:ext>
            <a:ext uri="{147F2762-F138-4A5C-976F-8EAC2B608ADB}">
              <a16:predDERef xmlns:a16="http://schemas.microsoft.com/office/drawing/2014/main" pre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238125"/>
          <a:ext cx="1562100" cy="4667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19050</xdr:colOff>
      <xdr:row>1</xdr:row>
      <xdr:rowOff>76200</xdr:rowOff>
    </xdr:from>
    <xdr:to>
      <xdr:col>34</xdr:col>
      <xdr:colOff>628650</xdr:colOff>
      <xdr:row>1</xdr:row>
      <xdr:rowOff>542925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16B3E59-544A-4358-8828-94A47B0DAE8C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95275"/>
          <a:ext cx="1562100" cy="4667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38100</xdr:colOff>
      <xdr:row>1</xdr:row>
      <xdr:rowOff>85725</xdr:rowOff>
    </xdr:from>
    <xdr:to>
      <xdr:col>34</xdr:col>
      <xdr:colOff>647700</xdr:colOff>
      <xdr:row>2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9D388CE-9E2F-421D-AC7A-3949348492F4}"/>
            </a:ext>
            <a:ext uri="{147F2762-F138-4A5C-976F-8EAC2B608ADB}">
              <a16:predDERef xmlns:a16="http://schemas.microsoft.com/office/drawing/2014/main" pre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8550" y="304800"/>
          <a:ext cx="1562100" cy="4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32</xdr:col>
      <xdr:colOff>666750</xdr:colOff>
      <xdr:row>0</xdr:row>
      <xdr:rowOff>209550</xdr:rowOff>
    </xdr:from>
    <xdr:to>
      <xdr:col>36</xdr:col>
      <xdr:colOff>533400</xdr:colOff>
      <xdr:row>1</xdr:row>
      <xdr:rowOff>457200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856302F-E278-47EC-AC00-F9FD16E62536}"/>
            </a:ext>
            <a:ext uri="{147F2762-F138-4A5C-976F-8EAC2B608ADB}">
              <a16:predDERef xmlns:a16="http://schemas.microsoft.com/office/drawing/2014/main" pre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35775" y="209550"/>
          <a:ext cx="1562100" cy="466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31</xdr:col>
      <xdr:colOff>66675</xdr:colOff>
      <xdr:row>1</xdr:row>
      <xdr:rowOff>133350</xdr:rowOff>
    </xdr:from>
    <xdr:to>
      <xdr:col>34</xdr:col>
      <xdr:colOff>672465</xdr:colOff>
      <xdr:row>2</xdr:row>
      <xdr:rowOff>53340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429A5EA-863E-4490-91C1-F7618B3F97CF}"/>
            </a:ext>
            <a:ext uri="{147F2762-F138-4A5C-976F-8EAC2B608ADB}">
              <a16:predDERef xmlns:a16="http://schemas.microsoft.com/office/drawing/2014/main" pre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7125" y="352425"/>
          <a:ext cx="1562100" cy="466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304799</xdr:colOff>
      <xdr:row>1</xdr:row>
      <xdr:rowOff>19050</xdr:rowOff>
    </xdr:from>
    <xdr:to>
      <xdr:col>24</xdr:col>
      <xdr:colOff>600075</xdr:colOff>
      <xdr:row>3</xdr:row>
      <xdr:rowOff>123825</xdr:rowOff>
    </xdr:to>
    <xdr:sp macro="" textlink="">
      <xdr:nvSpPr>
        <xdr:cNvPr id="2" name="Rechthoekig bijschrift 17" descr="Pas deze agenda aan door de eerste maand, het eerste jaar en de dag van de week te wijzigen in de cellen B2, J2 en O2." title="Agendatip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048499" y="238125"/>
          <a:ext cx="2105026" cy="876300"/>
        </a:xfrm>
        <a:prstGeom prst="wedgeRectCallout">
          <a:avLst>
            <a:gd name="adj1" fmla="val -63217"/>
            <a:gd name="adj2" fmla="val -22283"/>
          </a:avLst>
        </a:prstGeom>
        <a:solidFill>
          <a:schemeClr val="accent4">
            <a:lumMod val="20000"/>
            <a:lumOff val="80000"/>
          </a:schemeClr>
        </a:solidFill>
        <a:ln w="50800" cmpd="dbl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tlCol="0" anchor="ctr"/>
        <a:lstStyle/>
        <a:p>
          <a:pPr algn="l" rtl="0"/>
          <a:r>
            <a:rPr lang="nl" sz="1100">
              <a:solidFill>
                <a:schemeClr val="accent4">
                  <a:lumMod val="50000"/>
                </a:schemeClr>
              </a:solidFill>
            </a:rPr>
            <a:t>Pas deze agenda aan door de eerste maand, het eerste jaar en de dag van de week te wijzigen in de cellen B2, J2 en O2</a:t>
          </a:r>
          <a:r>
            <a:rPr lang="nl" sz="1100" baseline="0">
              <a:solidFill>
                <a:schemeClr val="accent4">
                  <a:lumMod val="50000"/>
                </a:schemeClr>
              </a:solidFill>
            </a:rPr>
            <a:t>.</a:t>
          </a:r>
          <a:endParaRPr lang="en-US" sz="1100">
            <a:solidFill>
              <a:schemeClr val="accent4">
                <a:lumMod val="50000"/>
              </a:schemeClr>
            </a:solidFill>
          </a:endParaRPr>
        </a:p>
      </xdr:txBody>
    </xdr:sp>
    <xdr:clientData fPrintsWithSheet="0"/>
  </xdr:twoCellAnchor>
  <xdr:twoCellAnchor editAs="oneCell">
    <xdr:from>
      <xdr:col>30</xdr:col>
      <xdr:colOff>38100</xdr:colOff>
      <xdr:row>1</xdr:row>
      <xdr:rowOff>85725</xdr:rowOff>
    </xdr:from>
    <xdr:to>
      <xdr:col>34</xdr:col>
      <xdr:colOff>552450</xdr:colOff>
      <xdr:row>2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6454397-F554-4732-AB92-9FBB578A84E0}"/>
            </a:ext>
            <a:ext uri="{147F2762-F138-4A5C-976F-8EAC2B608ADB}">
              <a16:predDERef xmlns:a16="http://schemas.microsoft.com/office/drawing/2014/main" pre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63300" y="304800"/>
          <a:ext cx="156210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3B1210"/>
      </a:dk2>
      <a:lt2>
        <a:srgbClr val="F9F7F9"/>
      </a:lt2>
      <a:accent1>
        <a:srgbClr val="EB4941"/>
      </a:accent1>
      <a:accent2>
        <a:srgbClr val="FA8326"/>
      </a:accent2>
      <a:accent3>
        <a:srgbClr val="9BE878"/>
      </a:accent3>
      <a:accent4>
        <a:srgbClr val="42C8FF"/>
      </a:accent4>
      <a:accent5>
        <a:srgbClr val="9D38A9"/>
      </a:accent5>
      <a:accent6>
        <a:srgbClr val="FF68A6"/>
      </a:accent6>
      <a:hlink>
        <a:srgbClr val="42C8FF"/>
      </a:hlink>
      <a:folHlink>
        <a:srgbClr val="9D38A9"/>
      </a:folHlink>
    </a:clrScheme>
    <a:fontScheme name="Monthly Calendar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B2:AJ21"/>
  <sheetViews>
    <sheetView showGridLines="0" topLeftCell="B9" zoomScale="70" zoomScaleNormal="70" workbookViewId="0">
      <selection activeCell="B5" sqref="B5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</row>
    <row r="3" spans="2:36" x14ac:dyDescent="0.35"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</row>
    <row r="4" spans="2:36" x14ac:dyDescent="0.35"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</row>
    <row r="5" spans="2:36" ht="21" customHeight="1" x14ac:dyDescent="0.35">
      <c r="B5" s="89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2:36" ht="24" customHeight="1" x14ac:dyDescent="0.35"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2:36" ht="59.25" customHeight="1" x14ac:dyDescent="0.35"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</row>
    <row r="8" spans="2:36" ht="24" customHeight="1" x14ac:dyDescent="0.35"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2:36" ht="59.25" customHeight="1" x14ac:dyDescent="0.35"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</row>
    <row r="10" spans="2:36" ht="24" customHeight="1" x14ac:dyDescent="0.35"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</row>
    <row r="11" spans="2:36" ht="59.25" customHeight="1" x14ac:dyDescent="0.35"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</row>
    <row r="12" spans="2:36" ht="24" customHeight="1" x14ac:dyDescent="0.35"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</row>
    <row r="13" spans="2:36" ht="59.25" customHeight="1" x14ac:dyDescent="0.35"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</row>
    <row r="14" spans="2:36" ht="24" customHeight="1" x14ac:dyDescent="0.35"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</row>
    <row r="15" spans="2:36" ht="59.25" customHeight="1" x14ac:dyDescent="0.35"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</row>
    <row r="16" spans="2:36" ht="24" customHeight="1" x14ac:dyDescent="0.35"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</row>
    <row r="17" spans="2:36" ht="59.25" customHeight="1" x14ac:dyDescent="0.35"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</row>
    <row r="18" spans="2:36" ht="21.75" customHeight="1" x14ac:dyDescent="0.35"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</row>
    <row r="19" spans="2:36" ht="21.75" customHeight="1" x14ac:dyDescent="0.35"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</row>
    <row r="20" spans="2:36" ht="21.75" customHeight="1" x14ac:dyDescent="0.35"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2:36" ht="21.75" customHeight="1" x14ac:dyDescent="0.35"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</row>
  </sheetData>
  <mergeCells count="2">
    <mergeCell ref="B5:AJ21"/>
    <mergeCell ref="B2:AI4"/>
  </mergeCells>
  <dataValidations count="1">
    <dataValidation type="list" allowBlank="1" showInputMessage="1" showErrorMessage="1" errorTitle="Fout." error="Deze agenda werkt niet goed als u niet een maand in de lijst selecteert of een naam typt in de cel." sqref="B2" xr:uid="{00000000-0002-0000-0000-000000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B2:AJ21"/>
  <sheetViews>
    <sheetView showGridLines="0" topLeftCell="A5" zoomScale="70" zoomScaleNormal="70" workbookViewId="0">
      <selection activeCell="H17" sqref="H17:J17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0</v>
      </c>
      <c r="C2" s="80"/>
      <c r="D2" s="80"/>
      <c r="E2" s="80"/>
      <c r="F2" s="80"/>
      <c r="G2" s="80"/>
      <c r="H2" s="80"/>
      <c r="I2" s="13"/>
      <c r="J2" s="81">
        <v>2026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46223</v>
      </c>
      <c r="C5" s="84"/>
      <c r="D5" s="84"/>
      <c r="E5" s="84"/>
      <c r="F5" s="84"/>
      <c r="G5" s="74">
        <f>INDEX(agenda,,2)</f>
        <v>46224</v>
      </c>
      <c r="H5" s="74"/>
      <c r="I5" s="74"/>
      <c r="J5" s="74"/>
      <c r="K5" s="74"/>
      <c r="L5" s="74">
        <f>INDEX(agenda,,3)</f>
        <v>46225</v>
      </c>
      <c r="M5" s="74"/>
      <c r="N5" s="74"/>
      <c r="O5" s="74"/>
      <c r="P5" s="74"/>
      <c r="Q5" s="74">
        <f>INDEX(agenda,,4)</f>
        <v>46226</v>
      </c>
      <c r="R5" s="74"/>
      <c r="S5" s="74"/>
      <c r="T5" s="74"/>
      <c r="U5" s="74"/>
      <c r="V5" s="74">
        <f>INDEX(agenda,,5)</f>
        <v>46227</v>
      </c>
      <c r="W5" s="74"/>
      <c r="X5" s="74"/>
      <c r="Y5" s="74"/>
      <c r="Z5" s="74"/>
      <c r="AA5" s="75">
        <f>INDEX(agenda,,6)</f>
        <v>46228</v>
      </c>
      <c r="AB5" s="75"/>
      <c r="AC5" s="75"/>
      <c r="AD5" s="75"/>
      <c r="AE5" s="75"/>
      <c r="AF5" s="77">
        <f>INDEX(agenda,,7)</f>
        <v>46229</v>
      </c>
      <c r="AG5" s="77"/>
      <c r="AH5" s="77"/>
      <c r="AI5" s="77"/>
      <c r="AJ5" s="78"/>
    </row>
    <row r="6" spans="2:36" ht="24" customHeight="1" x14ac:dyDescent="0.35">
      <c r="B6" s="10"/>
      <c r="C6" s="55">
        <f>INDEX(agenda,ndx+0,1)</f>
        <v>46230</v>
      </c>
      <c r="D6" s="11"/>
      <c r="E6" s="11"/>
      <c r="F6" s="9"/>
      <c r="G6" s="10"/>
      <c r="H6" s="55">
        <f>INDEX(agenda,ndx+0,2)</f>
        <v>46231</v>
      </c>
      <c r="I6" s="11"/>
      <c r="J6" s="11"/>
      <c r="K6" s="9"/>
      <c r="L6" s="10"/>
      <c r="M6" s="55">
        <f>INDEX(agenda,ndx+0,3)</f>
        <v>46232</v>
      </c>
      <c r="N6" s="11"/>
      <c r="O6" s="11"/>
      <c r="P6" s="9"/>
      <c r="Q6" s="10"/>
      <c r="R6" s="55">
        <f>INDEX(agenda,ndx+0,4)</f>
        <v>46233</v>
      </c>
      <c r="S6" s="11"/>
      <c r="T6" s="11"/>
      <c r="U6" s="9"/>
      <c r="V6" s="10"/>
      <c r="W6" s="55">
        <f>INDEX(agenda,ndx+0,5)</f>
        <v>46234</v>
      </c>
      <c r="X6" s="11"/>
      <c r="Y6" s="11"/>
      <c r="Z6" s="9"/>
      <c r="AA6" s="10"/>
      <c r="AB6" s="16">
        <f>INDEX(agenda,ndx+0,6)</f>
        <v>46235</v>
      </c>
      <c r="AC6" s="16"/>
      <c r="AD6" s="16"/>
      <c r="AE6" s="17"/>
      <c r="AF6" s="18"/>
      <c r="AG6" s="16">
        <f>INDEX(agenda,ndx+0,7)</f>
        <v>46236</v>
      </c>
      <c r="AH6" s="16"/>
      <c r="AI6" s="16"/>
      <c r="AJ6" s="9"/>
    </row>
    <row r="7" spans="2:36" ht="59.25" customHeight="1" x14ac:dyDescent="0.35">
      <c r="B7" s="10"/>
      <c r="C7" s="28"/>
      <c r="D7" s="28"/>
      <c r="E7" s="28"/>
      <c r="F7" s="29"/>
      <c r="G7" s="30"/>
      <c r="H7" s="28"/>
      <c r="I7" s="28"/>
      <c r="J7" s="28"/>
      <c r="K7" s="29"/>
      <c r="L7" s="30"/>
      <c r="M7" s="28"/>
      <c r="N7" s="28"/>
      <c r="O7" s="28"/>
      <c r="P7" s="29"/>
      <c r="Q7" s="30"/>
      <c r="R7" s="28"/>
      <c r="S7" s="28"/>
      <c r="T7" s="28"/>
      <c r="U7" s="29"/>
      <c r="V7" s="30"/>
      <c r="W7" s="51"/>
      <c r="X7" s="31"/>
      <c r="Y7" s="28"/>
      <c r="Z7" s="9"/>
      <c r="AA7" s="10"/>
      <c r="AB7" s="14" t="s">
        <v>5</v>
      </c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32">
        <f>INDEX(agenda,ndx+1,1)</f>
        <v>46237</v>
      </c>
      <c r="D8" s="32"/>
      <c r="E8" s="32"/>
      <c r="F8" s="29"/>
      <c r="G8" s="30"/>
      <c r="H8" s="32">
        <f>INDEX(agenda,ndx+1,2)</f>
        <v>46238</v>
      </c>
      <c r="I8" s="32"/>
      <c r="J8" s="32"/>
      <c r="K8" s="29"/>
      <c r="L8" s="30"/>
      <c r="M8" s="32">
        <f>INDEX(agenda,ndx+1,3)</f>
        <v>46239</v>
      </c>
      <c r="N8" s="32"/>
      <c r="O8" s="32"/>
      <c r="P8" s="29"/>
      <c r="Q8" s="30"/>
      <c r="R8" s="32">
        <f>INDEX(agenda,ndx+1,4)</f>
        <v>46240</v>
      </c>
      <c r="S8" s="32"/>
      <c r="T8" s="32"/>
      <c r="U8" s="29"/>
      <c r="V8" s="30"/>
      <c r="W8" s="32">
        <f>INDEX(agenda,ndx+1,5)</f>
        <v>46241</v>
      </c>
      <c r="X8" s="33"/>
      <c r="Y8" s="32"/>
      <c r="Z8" s="9"/>
      <c r="AA8" s="10"/>
      <c r="AB8" s="16">
        <f>INDEX(agenda,ndx+1,6)</f>
        <v>46242</v>
      </c>
      <c r="AC8" s="16"/>
      <c r="AD8" s="16"/>
      <c r="AE8" s="17"/>
      <c r="AF8" s="18"/>
      <c r="AG8" s="16">
        <f>INDEX(agenda,ndx+1,7)</f>
        <v>46243</v>
      </c>
      <c r="AH8" s="16"/>
      <c r="AI8" s="16"/>
      <c r="AJ8" s="9"/>
    </row>
    <row r="9" spans="2:36" ht="59.25" customHeight="1" x14ac:dyDescent="0.35">
      <c r="B9" s="10"/>
      <c r="C9" s="28"/>
      <c r="D9" s="28"/>
      <c r="E9" s="28"/>
      <c r="F9" s="29"/>
      <c r="G9" s="30"/>
      <c r="H9" s="28"/>
      <c r="I9" s="28"/>
      <c r="J9" s="28"/>
      <c r="K9" s="29"/>
      <c r="L9" s="30"/>
      <c r="M9" s="51" t="s">
        <v>6</v>
      </c>
      <c r="N9" s="28"/>
      <c r="O9" s="28"/>
      <c r="P9" s="29"/>
      <c r="Q9" s="30"/>
      <c r="R9" s="28"/>
      <c r="S9" s="28"/>
      <c r="T9" s="28"/>
      <c r="U9" s="29"/>
      <c r="V9" s="30"/>
      <c r="W9" s="28"/>
      <c r="X9" s="31"/>
      <c r="Y9" s="28"/>
      <c r="Z9" s="9"/>
      <c r="AA9" s="10"/>
      <c r="AB9" s="14"/>
      <c r="AC9" s="14"/>
      <c r="AD9" s="14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32">
        <f>INDEX(agenda,ndx+2,1)</f>
        <v>46244</v>
      </c>
      <c r="D10" s="32"/>
      <c r="E10" s="32"/>
      <c r="F10" s="29"/>
      <c r="G10" s="30"/>
      <c r="H10" s="32">
        <f>INDEX(agenda,ndx+2,2)</f>
        <v>46245</v>
      </c>
      <c r="I10" s="32"/>
      <c r="J10" s="32"/>
      <c r="K10" s="29"/>
      <c r="L10" s="30"/>
      <c r="M10" s="32">
        <f>INDEX(agenda,ndx+2,3)</f>
        <v>46246</v>
      </c>
      <c r="N10" s="32"/>
      <c r="O10" s="32"/>
      <c r="P10" s="29"/>
      <c r="Q10" s="30"/>
      <c r="R10" s="32">
        <f>INDEX(agenda,ndx+2,4)</f>
        <v>46247</v>
      </c>
      <c r="S10" s="32"/>
      <c r="T10" s="32"/>
      <c r="U10" s="29"/>
      <c r="V10" s="30"/>
      <c r="W10" s="32">
        <f>INDEX(agenda,ndx+2,5)</f>
        <v>46248</v>
      </c>
      <c r="X10" s="33"/>
      <c r="Y10" s="32"/>
      <c r="Z10" s="9"/>
      <c r="AA10" s="10"/>
      <c r="AB10" s="16">
        <f>INDEX(agenda,ndx+2,6)</f>
        <v>46249</v>
      </c>
      <c r="AC10" s="16"/>
      <c r="AD10" s="16"/>
      <c r="AE10" s="17"/>
      <c r="AF10" s="18"/>
      <c r="AG10" s="16">
        <f>INDEX(agenda,ndx+2,7)</f>
        <v>46250</v>
      </c>
      <c r="AH10" s="16"/>
      <c r="AI10" s="16"/>
      <c r="AJ10" s="9"/>
    </row>
    <row r="11" spans="2:36" ht="59.25" customHeight="1" x14ac:dyDescent="0.35">
      <c r="B11" s="10"/>
      <c r="C11" s="28"/>
      <c r="D11" s="28"/>
      <c r="E11" s="28"/>
      <c r="F11" s="29"/>
      <c r="G11" s="30"/>
      <c r="H11" s="93"/>
      <c r="I11" s="93"/>
      <c r="J11" s="93"/>
      <c r="K11" s="29"/>
      <c r="L11" s="30"/>
      <c r="M11" s="28"/>
      <c r="N11" s="28"/>
      <c r="O11" s="28"/>
      <c r="P11" s="29"/>
      <c r="Q11" s="30"/>
      <c r="R11" s="46"/>
      <c r="S11" s="28"/>
      <c r="T11" s="28"/>
      <c r="U11" s="29"/>
      <c r="V11" s="30"/>
      <c r="W11" s="48"/>
      <c r="X11" s="48"/>
      <c r="Y11" s="48"/>
      <c r="Z11" s="50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32">
        <f>INDEX(agenda,ndx+3,1)</f>
        <v>46251</v>
      </c>
      <c r="D12" s="32"/>
      <c r="E12" s="32"/>
      <c r="F12" s="29"/>
      <c r="G12" s="30"/>
      <c r="H12" s="32">
        <f>INDEX(agenda,ndx+3,2)</f>
        <v>46252</v>
      </c>
      <c r="I12" s="32"/>
      <c r="J12" s="32"/>
      <c r="K12" s="29"/>
      <c r="L12" s="30"/>
      <c r="M12" s="32">
        <f>INDEX(agenda,ndx+3,3)</f>
        <v>46253</v>
      </c>
      <c r="N12" s="32"/>
      <c r="O12" s="32"/>
      <c r="P12" s="29"/>
      <c r="Q12" s="30"/>
      <c r="R12" s="32">
        <f>INDEX(agenda,ndx+3,4)</f>
        <v>46254</v>
      </c>
      <c r="S12" s="32"/>
      <c r="T12" s="32"/>
      <c r="U12" s="29"/>
      <c r="V12" s="30"/>
      <c r="W12" s="32">
        <f>INDEX(agenda,ndx+3,5)</f>
        <v>46255</v>
      </c>
      <c r="X12" s="32"/>
      <c r="Y12" s="32"/>
      <c r="Z12" s="9"/>
      <c r="AA12" s="10"/>
      <c r="AB12" s="16">
        <f>INDEX(agenda,ndx+3,6)</f>
        <v>46256</v>
      </c>
      <c r="AC12" s="16"/>
      <c r="AD12" s="16"/>
      <c r="AE12" s="17"/>
      <c r="AF12" s="18"/>
      <c r="AG12" s="16">
        <f>INDEX(agenda,ndx+3,7)</f>
        <v>46257</v>
      </c>
      <c r="AH12" s="16"/>
      <c r="AI12" s="16"/>
      <c r="AJ12" s="9"/>
    </row>
    <row r="13" spans="2:36" ht="59.25" customHeight="1" x14ac:dyDescent="0.35">
      <c r="B13" s="10"/>
      <c r="C13" s="95"/>
      <c r="D13" s="95"/>
      <c r="E13" s="95"/>
      <c r="F13" s="29"/>
      <c r="G13" s="30"/>
      <c r="H13" s="95"/>
      <c r="I13" s="95"/>
      <c r="J13" s="95"/>
      <c r="K13" s="29"/>
      <c r="L13" s="30"/>
      <c r="M13" s="95"/>
      <c r="N13" s="95"/>
      <c r="O13" s="95"/>
      <c r="P13" s="29"/>
      <c r="Q13" s="30"/>
      <c r="R13" s="95" t="s">
        <v>7</v>
      </c>
      <c r="S13" s="95"/>
      <c r="T13" s="95"/>
      <c r="U13" s="29"/>
      <c r="V13" s="30"/>
      <c r="W13" s="95" t="s">
        <v>8</v>
      </c>
      <c r="X13" s="95"/>
      <c r="Y13" s="95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27">
        <f>INDEX(agenda,ndx+4,1)</f>
        <v>46258</v>
      </c>
      <c r="D14" s="27"/>
      <c r="E14" s="27"/>
      <c r="F14" s="23"/>
      <c r="G14" s="24"/>
      <c r="H14" s="27">
        <f>INDEX(agenda,ndx+4,2)</f>
        <v>46259</v>
      </c>
      <c r="I14" s="27"/>
      <c r="J14" s="27"/>
      <c r="K14" s="23"/>
      <c r="L14" s="24"/>
      <c r="M14" s="27">
        <f>INDEX(agenda,ndx+4,3)</f>
        <v>46260</v>
      </c>
      <c r="N14" s="27"/>
      <c r="O14" s="27"/>
      <c r="P14" s="23"/>
      <c r="Q14" s="24"/>
      <c r="R14" s="27">
        <f>INDEX(agenda,ndx+4,4)</f>
        <v>46261</v>
      </c>
      <c r="S14" s="27"/>
      <c r="T14" s="27"/>
      <c r="U14" s="23"/>
      <c r="V14" s="24"/>
      <c r="W14" s="27">
        <f>INDEX(agenda,ndx+4,5)</f>
        <v>46262</v>
      </c>
      <c r="X14" s="27"/>
      <c r="Y14" s="27"/>
      <c r="Z14" s="9"/>
      <c r="AA14" s="10"/>
      <c r="AB14" s="16">
        <f>INDEX(agenda,ndx+4,6)</f>
        <v>46263</v>
      </c>
      <c r="AC14" s="16"/>
      <c r="AD14" s="16"/>
      <c r="AE14" s="17"/>
      <c r="AF14" s="18"/>
      <c r="AG14" s="16">
        <f>INDEX(agenda,ndx+4,7)</f>
        <v>46264</v>
      </c>
      <c r="AH14" s="16"/>
      <c r="AI14" s="16"/>
      <c r="AJ14" s="9"/>
    </row>
    <row r="15" spans="2:36" ht="59.25" customHeight="1" x14ac:dyDescent="0.35">
      <c r="B15" s="10"/>
      <c r="C15" s="86" t="s">
        <v>9</v>
      </c>
      <c r="D15" s="86"/>
      <c r="E15" s="86"/>
      <c r="F15" s="23"/>
      <c r="G15" s="24"/>
      <c r="H15" s="86"/>
      <c r="I15" s="86"/>
      <c r="J15" s="86"/>
      <c r="K15" s="23"/>
      <c r="L15" s="24"/>
      <c r="M15" s="86"/>
      <c r="N15" s="86"/>
      <c r="O15" s="86"/>
      <c r="P15" s="23"/>
      <c r="Q15" s="24"/>
      <c r="R15" s="86"/>
      <c r="S15" s="86"/>
      <c r="T15" s="86"/>
      <c r="U15" s="23"/>
      <c r="V15" s="24"/>
      <c r="W15" s="94" t="s">
        <v>10</v>
      </c>
      <c r="X15" s="94"/>
      <c r="Y15" s="94"/>
      <c r="Z15" s="9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27">
        <f>INDEX(agenda,ndx+5,1)</f>
        <v>46265</v>
      </c>
      <c r="D16" s="27"/>
      <c r="E16" s="27"/>
      <c r="F16" s="23"/>
      <c r="G16" s="24"/>
      <c r="H16" s="52">
        <f>INDEX(agenda,ndx+5,2)</f>
        <v>46266</v>
      </c>
      <c r="I16" s="27"/>
      <c r="J16" s="27"/>
      <c r="K16" s="23"/>
      <c r="L16" s="24"/>
      <c r="M16" s="52">
        <f>INDEX(agenda,ndx+5,3)</f>
        <v>46267</v>
      </c>
      <c r="N16" s="27"/>
      <c r="O16" s="27"/>
      <c r="P16" s="23"/>
      <c r="Q16" s="24"/>
      <c r="R16" s="52">
        <f>INDEX(agenda,ndx+5,4)</f>
        <v>46268</v>
      </c>
      <c r="S16" s="27"/>
      <c r="T16" s="27"/>
      <c r="U16" s="23"/>
      <c r="V16" s="24"/>
      <c r="W16" s="52">
        <f>INDEX(agenda,ndx+5,5)</f>
        <v>46269</v>
      </c>
      <c r="X16" s="27"/>
      <c r="Y16" s="27"/>
      <c r="Z16" s="9"/>
      <c r="AA16" s="10"/>
      <c r="AB16" s="56">
        <f>INDEX(agenda,ndx+5,6)</f>
        <v>46270</v>
      </c>
      <c r="AC16" s="16"/>
      <c r="AD16" s="16"/>
      <c r="AE16" s="17"/>
      <c r="AF16" s="18"/>
      <c r="AG16" s="56">
        <f>INDEX(agenda,ndx+5,7)</f>
        <v>46271</v>
      </c>
      <c r="AH16" s="16"/>
      <c r="AI16" s="16"/>
      <c r="AJ16" s="9"/>
    </row>
    <row r="17" spans="2:36" ht="59.25" customHeight="1" x14ac:dyDescent="0.35">
      <c r="B17" s="10"/>
      <c r="C17" s="86"/>
      <c r="D17" s="86"/>
      <c r="E17" s="86"/>
      <c r="F17" s="23"/>
      <c r="G17" s="24"/>
      <c r="H17" s="86"/>
      <c r="I17" s="86"/>
      <c r="J17" s="86"/>
      <c r="K17" s="23"/>
      <c r="L17" s="24"/>
      <c r="M17" s="86"/>
      <c r="N17" s="86"/>
      <c r="O17" s="86"/>
      <c r="P17" s="23"/>
      <c r="Q17" s="24"/>
      <c r="R17" s="86"/>
      <c r="S17" s="86"/>
      <c r="T17" s="86"/>
      <c r="U17" s="23"/>
      <c r="V17" s="24"/>
      <c r="W17" s="86"/>
      <c r="X17" s="86"/>
      <c r="Y17" s="86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R18" s="53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26">
    <mergeCell ref="H11:J11"/>
    <mergeCell ref="C17:E17"/>
    <mergeCell ref="C15:E15"/>
    <mergeCell ref="W15:Y15"/>
    <mergeCell ref="R15:T15"/>
    <mergeCell ref="M15:O15"/>
    <mergeCell ref="H15:J15"/>
    <mergeCell ref="H17:J17"/>
    <mergeCell ref="M17:O17"/>
    <mergeCell ref="R17:T17"/>
    <mergeCell ref="W17:Y17"/>
    <mergeCell ref="C13:E13"/>
    <mergeCell ref="H13:J13"/>
    <mergeCell ref="M13:O13"/>
    <mergeCell ref="R13:T13"/>
    <mergeCell ref="W13:Y13"/>
    <mergeCell ref="V5:Z5"/>
    <mergeCell ref="AA5:AE5"/>
    <mergeCell ref="AF5:AJ5"/>
    <mergeCell ref="B2:H2"/>
    <mergeCell ref="J2:M2"/>
    <mergeCell ref="O2:S2"/>
    <mergeCell ref="B5:F5"/>
    <mergeCell ref="G5:K5"/>
    <mergeCell ref="L5:P5"/>
    <mergeCell ref="Q5:U5"/>
  </mergeCells>
  <dataValidations count="2">
    <dataValidation type="list" allowBlank="1" showInputMessage="1" showErrorMessage="1" errorTitle="Fout." error="Deze agenda werkt niet goed als u niet een maand in de lijst selecteert of een naam typt in de cel." sqref="B2:H2" xr:uid="{00000000-0002-0000-0100-000000000000}">
      <formula1>"januari,februari,maart,april,mei,juni,juli,augustus,september,oktober,november,december"</formula1>
    </dataValidation>
    <dataValidation type="list" allowBlank="1" showInputMessage="1" showErrorMessage="1" errorTitle="Fout." error="Deze agenda werkt niet goed als u niet een weekdag in de lijst selecteert of een naam typt in de cel. " sqref="O2:S2" xr:uid="{00000000-0002-0000-0100-000001000000}">
      <formula1>"maandag, dinsdag, woensdag, donderdag, vrijdag, zaterdag, zondag"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B2:AJ21"/>
  <sheetViews>
    <sheetView showGridLines="0" topLeftCell="A2" zoomScale="70" zoomScaleNormal="70" workbookViewId="0">
      <selection activeCell="W13" sqref="W13:Y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12</v>
      </c>
      <c r="C2" s="80"/>
      <c r="D2" s="80"/>
      <c r="E2" s="80"/>
      <c r="F2" s="80"/>
      <c r="G2" s="80"/>
      <c r="H2" s="80"/>
      <c r="I2" s="13"/>
      <c r="J2" s="81">
        <v>2026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46258</v>
      </c>
      <c r="C5" s="84"/>
      <c r="D5" s="84"/>
      <c r="E5" s="84"/>
      <c r="F5" s="84"/>
      <c r="G5" s="74">
        <f>INDEX(agenda,,2)</f>
        <v>46259</v>
      </c>
      <c r="H5" s="74"/>
      <c r="I5" s="74"/>
      <c r="J5" s="74"/>
      <c r="K5" s="74"/>
      <c r="L5" s="74">
        <f>INDEX(agenda,,3)</f>
        <v>46260</v>
      </c>
      <c r="M5" s="74"/>
      <c r="N5" s="74"/>
      <c r="O5" s="74"/>
      <c r="P5" s="74"/>
      <c r="Q5" s="74">
        <f>INDEX(agenda,,4)</f>
        <v>46261</v>
      </c>
      <c r="R5" s="74"/>
      <c r="S5" s="74"/>
      <c r="T5" s="74"/>
      <c r="U5" s="74"/>
      <c r="V5" s="74">
        <f>INDEX(agenda,,5)</f>
        <v>46262</v>
      </c>
      <c r="W5" s="74"/>
      <c r="X5" s="74"/>
      <c r="Y5" s="74"/>
      <c r="Z5" s="74"/>
      <c r="AA5" s="75">
        <f>INDEX(agenda,,6)</f>
        <v>46263</v>
      </c>
      <c r="AB5" s="75"/>
      <c r="AC5" s="75"/>
      <c r="AD5" s="75"/>
      <c r="AE5" s="75"/>
      <c r="AF5" s="77">
        <f>INDEX(agenda,,7)</f>
        <v>46264</v>
      </c>
      <c r="AG5" s="77"/>
      <c r="AH5" s="77"/>
      <c r="AI5" s="77"/>
      <c r="AJ5" s="78"/>
    </row>
    <row r="6" spans="2:36" ht="24" customHeight="1" x14ac:dyDescent="0.35">
      <c r="B6" s="10"/>
      <c r="C6" s="52">
        <f>INDEX(agenda,ndx+0,1)</f>
        <v>46265</v>
      </c>
      <c r="D6" s="27"/>
      <c r="E6" s="27"/>
      <c r="F6" s="23"/>
      <c r="G6" s="24"/>
      <c r="H6" s="63">
        <f>INDEX(agenda,ndx+0,2)</f>
        <v>46266</v>
      </c>
      <c r="I6" s="63"/>
      <c r="J6" s="63"/>
      <c r="K6" s="23"/>
      <c r="L6" s="24"/>
      <c r="M6" s="27">
        <f>INDEX(agenda,ndx+0,3)</f>
        <v>46267</v>
      </c>
      <c r="N6" s="27"/>
      <c r="O6" s="27"/>
      <c r="P6" s="23"/>
      <c r="Q6" s="24"/>
      <c r="R6" s="27">
        <f>INDEX(agenda,ndx+0,4)</f>
        <v>46268</v>
      </c>
      <c r="S6" s="27"/>
      <c r="T6" s="27"/>
      <c r="U6" s="23"/>
      <c r="V6" s="24"/>
      <c r="W6" s="27">
        <f>INDEX(agenda,ndx+0,5)</f>
        <v>46269</v>
      </c>
      <c r="X6" s="27"/>
      <c r="Y6" s="27"/>
      <c r="Z6" s="9"/>
      <c r="AA6" s="10"/>
      <c r="AB6" s="11">
        <f>INDEX(agenda,ndx+0,6)</f>
        <v>46270</v>
      </c>
      <c r="AC6" s="11"/>
      <c r="AD6" s="11"/>
      <c r="AE6" s="9"/>
      <c r="AF6" s="10"/>
      <c r="AG6" s="11">
        <f>INDEX(agenda,ndx+0,7)</f>
        <v>46271</v>
      </c>
      <c r="AH6" s="11"/>
      <c r="AI6" s="11"/>
      <c r="AJ6" s="9"/>
    </row>
    <row r="7" spans="2:36" ht="59.25" customHeight="1" x14ac:dyDescent="0.35">
      <c r="B7" s="10"/>
      <c r="C7" s="79"/>
      <c r="D7" s="79"/>
      <c r="E7" s="79"/>
      <c r="F7" s="23"/>
      <c r="G7" s="24"/>
      <c r="H7" s="85" t="s">
        <v>13</v>
      </c>
      <c r="I7" s="85"/>
      <c r="J7" s="85"/>
      <c r="K7" s="23"/>
      <c r="L7" s="24"/>
      <c r="M7" s="79" t="s">
        <v>14</v>
      </c>
      <c r="N7" s="79"/>
      <c r="O7" s="79"/>
      <c r="P7" s="23"/>
      <c r="Q7" s="24"/>
      <c r="R7" s="79"/>
      <c r="S7" s="79"/>
      <c r="T7" s="79"/>
      <c r="U7" s="23"/>
      <c r="V7" s="24"/>
      <c r="W7" s="86"/>
      <c r="X7" s="86"/>
      <c r="Y7" s="86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27">
        <v>7</v>
      </c>
      <c r="D8" s="37"/>
      <c r="E8" s="27"/>
      <c r="F8" s="23"/>
      <c r="G8" s="24"/>
      <c r="H8" s="27">
        <f>INDEX(agenda,ndx+1,2)</f>
        <v>46273</v>
      </c>
      <c r="I8" s="27"/>
      <c r="J8" s="27"/>
      <c r="K8" s="23"/>
      <c r="L8" s="24"/>
      <c r="M8" s="27">
        <f>INDEX(agenda,ndx+1,3)</f>
        <v>46274</v>
      </c>
      <c r="N8" s="27"/>
      <c r="O8" s="27"/>
      <c r="P8" s="23"/>
      <c r="Q8" s="24"/>
      <c r="R8" s="27">
        <f>INDEX(agenda,ndx+1,4)</f>
        <v>46275</v>
      </c>
      <c r="S8" s="27"/>
      <c r="T8" s="27"/>
      <c r="U8" s="23"/>
      <c r="V8" s="24"/>
      <c r="W8" s="27">
        <f>INDEX(agenda,ndx+1,5)</f>
        <v>46276</v>
      </c>
      <c r="X8" s="27"/>
      <c r="Y8" s="27"/>
      <c r="Z8" s="9"/>
      <c r="AA8" s="10"/>
      <c r="AB8" s="16">
        <f>INDEX(agenda,ndx+1,6)</f>
        <v>46277</v>
      </c>
      <c r="AC8" s="16"/>
      <c r="AD8" s="16"/>
      <c r="AE8" s="17"/>
      <c r="AF8" s="18"/>
      <c r="AG8" s="16">
        <f>INDEX(agenda,ndx+1,7)</f>
        <v>46278</v>
      </c>
      <c r="AH8" s="16"/>
      <c r="AI8" s="16"/>
      <c r="AJ8" s="9"/>
    </row>
    <row r="9" spans="2:36" ht="59.25" customHeight="1" x14ac:dyDescent="0.35">
      <c r="B9" s="10"/>
      <c r="C9" s="86" t="s">
        <v>15</v>
      </c>
      <c r="D9" s="86"/>
      <c r="E9" s="86"/>
      <c r="F9" s="23"/>
      <c r="G9" s="24"/>
      <c r="H9" s="86" t="s">
        <v>16</v>
      </c>
      <c r="I9" s="86"/>
      <c r="J9" s="86"/>
      <c r="K9" s="23"/>
      <c r="L9" s="24"/>
      <c r="M9" s="79" t="s">
        <v>17</v>
      </c>
      <c r="N9" s="79"/>
      <c r="O9" s="79"/>
      <c r="P9" s="23"/>
      <c r="Q9" s="24"/>
      <c r="R9" s="86" t="s">
        <v>91</v>
      </c>
      <c r="S9" s="86"/>
      <c r="T9" s="86"/>
      <c r="U9" s="23"/>
      <c r="V9" s="24"/>
      <c r="W9" s="79" t="s">
        <v>17</v>
      </c>
      <c r="X9" s="79"/>
      <c r="Y9" s="79"/>
      <c r="Z9" s="9"/>
      <c r="AA9" s="10"/>
      <c r="AB9" s="14"/>
      <c r="AC9" s="14"/>
      <c r="AD9" s="14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11">
        <f>INDEX(agenda,ndx+2,1)</f>
        <v>46279</v>
      </c>
      <c r="D10" s="11"/>
      <c r="E10" s="11"/>
      <c r="F10" s="9"/>
      <c r="G10" s="10"/>
      <c r="H10" s="27">
        <f>INDEX(agenda,ndx+2,2)</f>
        <v>46280</v>
      </c>
      <c r="I10" s="27"/>
      <c r="J10" s="27"/>
      <c r="K10" s="9"/>
      <c r="L10" s="10"/>
      <c r="M10" s="27"/>
      <c r="N10" s="27"/>
      <c r="O10" s="27"/>
      <c r="P10" s="9"/>
      <c r="Q10" s="10"/>
      <c r="R10" s="11"/>
      <c r="S10" s="11"/>
      <c r="T10" s="11"/>
      <c r="U10" s="9"/>
      <c r="V10" s="10"/>
      <c r="W10" s="11">
        <f>INDEX(agenda,ndx+2,5)</f>
        <v>46283</v>
      </c>
      <c r="X10" s="11"/>
      <c r="Y10" s="11"/>
      <c r="Z10" s="9"/>
      <c r="AA10" s="10"/>
      <c r="AB10" s="16">
        <f>INDEX(agenda,ndx+2,6)</f>
        <v>46284</v>
      </c>
      <c r="AC10" s="16"/>
      <c r="AD10" s="16"/>
      <c r="AE10" s="17"/>
      <c r="AF10" s="18"/>
      <c r="AG10" s="16">
        <f>INDEX(agenda,ndx+2,7)</f>
        <v>46285</v>
      </c>
      <c r="AH10" s="16"/>
      <c r="AI10" s="16"/>
      <c r="AJ10" s="9"/>
    </row>
    <row r="11" spans="2:36" ht="59.25" customHeight="1" x14ac:dyDescent="0.35">
      <c r="B11" s="10"/>
      <c r="C11" s="72" t="s">
        <v>18</v>
      </c>
      <c r="D11" s="72"/>
      <c r="E11" s="72"/>
      <c r="F11" s="9"/>
      <c r="G11" s="10"/>
      <c r="H11" s="72"/>
      <c r="I11" s="72"/>
      <c r="J11" s="72"/>
      <c r="K11" s="9"/>
      <c r="L11" s="10"/>
      <c r="M11" s="76" t="s">
        <v>19</v>
      </c>
      <c r="N11" s="76"/>
      <c r="O11" s="76"/>
      <c r="P11" s="9"/>
      <c r="Q11" s="10"/>
      <c r="R11" s="72" t="s">
        <v>20</v>
      </c>
      <c r="S11" s="72"/>
      <c r="T11" s="72"/>
      <c r="U11" s="9"/>
      <c r="V11" s="10"/>
      <c r="W11" s="72"/>
      <c r="X11" s="72"/>
      <c r="Y11" s="72"/>
      <c r="Z11" s="9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65">
        <f>INDEX(agenda,ndx+3,1)</f>
        <v>46286</v>
      </c>
      <c r="D12" s="65"/>
      <c r="E12" s="65"/>
      <c r="F12" s="66"/>
      <c r="G12" s="67"/>
      <c r="H12" s="65">
        <v>22</v>
      </c>
      <c r="I12" s="65"/>
      <c r="J12" s="65"/>
      <c r="K12" s="66"/>
      <c r="L12" s="67"/>
      <c r="M12" s="65">
        <f>INDEX(agenda,ndx+3,3)</f>
        <v>46288</v>
      </c>
      <c r="N12" s="65"/>
      <c r="O12" s="65"/>
      <c r="P12" s="66"/>
      <c r="Q12" s="67"/>
      <c r="R12" s="65">
        <f>INDEX(agenda,ndx+3,4)</f>
        <v>46289</v>
      </c>
      <c r="S12" s="65"/>
      <c r="T12" s="65"/>
      <c r="U12" s="66"/>
      <c r="V12" s="67"/>
      <c r="W12" s="65">
        <f>INDEX(agenda,ndx+3,5)</f>
        <v>46290</v>
      </c>
      <c r="X12" s="65"/>
      <c r="Y12" s="65"/>
      <c r="Z12" s="9"/>
      <c r="AA12" s="10"/>
      <c r="AB12" s="16">
        <f>INDEX(agenda,ndx+3,6)</f>
        <v>46291</v>
      </c>
      <c r="AC12" s="16"/>
      <c r="AD12" s="16"/>
      <c r="AE12" s="17"/>
      <c r="AF12" s="18"/>
      <c r="AG12" s="16">
        <f>INDEX(agenda,ndx+3,7)</f>
        <v>46292</v>
      </c>
      <c r="AH12" s="16"/>
      <c r="AI12" s="16"/>
      <c r="AJ12" s="9"/>
    </row>
    <row r="13" spans="2:36" ht="59.25" customHeight="1" x14ac:dyDescent="0.35">
      <c r="B13" s="10"/>
      <c r="C13" s="73" t="s">
        <v>21</v>
      </c>
      <c r="D13" s="73"/>
      <c r="E13" s="73"/>
      <c r="F13" s="66"/>
      <c r="G13" s="67"/>
      <c r="H13" s="73" t="s">
        <v>21</v>
      </c>
      <c r="I13" s="73"/>
      <c r="J13" s="73"/>
      <c r="K13" s="66"/>
      <c r="L13" s="67"/>
      <c r="M13" s="73" t="s">
        <v>22</v>
      </c>
      <c r="N13" s="73"/>
      <c r="O13" s="73"/>
      <c r="P13" s="66"/>
      <c r="Q13" s="67"/>
      <c r="R13" s="73" t="s">
        <v>23</v>
      </c>
      <c r="S13" s="73"/>
      <c r="T13" s="73"/>
      <c r="U13" s="66"/>
      <c r="V13" s="67"/>
      <c r="W13" s="73" t="s">
        <v>21</v>
      </c>
      <c r="X13" s="73"/>
      <c r="Y13" s="73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27">
        <f>INDEX(agenda,ndx+4,1)</f>
        <v>46293</v>
      </c>
      <c r="D14" s="27"/>
      <c r="E14" s="27"/>
      <c r="F14" s="9"/>
      <c r="G14" s="10"/>
      <c r="H14" s="11">
        <f>INDEX(agenda,ndx+4,2)</f>
        <v>46294</v>
      </c>
      <c r="I14" s="11"/>
      <c r="J14" s="11"/>
      <c r="K14" s="9"/>
      <c r="L14" s="10"/>
      <c r="M14" s="11">
        <f>INDEX(agenda,ndx+4,3)</f>
        <v>46295</v>
      </c>
      <c r="N14" s="11"/>
      <c r="O14" s="11"/>
      <c r="P14" s="9"/>
      <c r="Q14" s="10"/>
      <c r="R14" s="52">
        <f>INDEX(agenda,ndx+4,4)</f>
        <v>46296</v>
      </c>
      <c r="S14" s="52"/>
      <c r="T14" s="27"/>
      <c r="U14" s="23"/>
      <c r="V14" s="24"/>
      <c r="W14" s="52">
        <f>INDEX(agenda,ndx+4,5)</f>
        <v>46297</v>
      </c>
      <c r="X14" s="27"/>
      <c r="Y14" s="27"/>
      <c r="Z14" s="9"/>
      <c r="AA14" s="10"/>
      <c r="AB14" s="56">
        <f>INDEX(agenda,ndx+4,6)</f>
        <v>46298</v>
      </c>
      <c r="AC14" s="16"/>
      <c r="AD14" s="16"/>
      <c r="AE14" s="17"/>
      <c r="AF14" s="18"/>
      <c r="AG14" s="56">
        <f>INDEX(agenda,ndx+4,7)</f>
        <v>46299</v>
      </c>
      <c r="AH14" s="16"/>
      <c r="AI14" s="16"/>
      <c r="AJ14" s="9"/>
    </row>
    <row r="15" spans="2:36" ht="59.25" customHeight="1" x14ac:dyDescent="0.35">
      <c r="B15" s="10"/>
      <c r="C15" s="76"/>
      <c r="D15" s="76"/>
      <c r="E15" s="76"/>
      <c r="F15" s="9"/>
      <c r="G15" s="10"/>
      <c r="H15" s="87"/>
      <c r="I15" s="88"/>
      <c r="J15" s="88"/>
      <c r="K15" s="9"/>
      <c r="L15" s="10"/>
      <c r="M15" s="87" t="s">
        <v>24</v>
      </c>
      <c r="N15" s="72"/>
      <c r="O15" s="72"/>
      <c r="P15" s="9"/>
      <c r="Q15" s="10"/>
      <c r="R15" s="72"/>
      <c r="S15" s="72"/>
      <c r="T15" s="72"/>
      <c r="U15" s="23"/>
      <c r="V15" s="24"/>
      <c r="W15" s="72"/>
      <c r="X15" s="72"/>
      <c r="Y15" s="72"/>
      <c r="Z15" s="9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52">
        <f>INDEX(agenda,ndx+5,1)</f>
        <v>46300</v>
      </c>
      <c r="D16" s="27"/>
      <c r="E16" s="27"/>
      <c r="F16" s="23"/>
      <c r="G16" s="24"/>
      <c r="H16" s="52">
        <f>INDEX(agenda,ndx+5,2)</f>
        <v>46301</v>
      </c>
      <c r="I16" s="27"/>
      <c r="J16" s="27"/>
      <c r="K16" s="23"/>
      <c r="L16" s="24"/>
      <c r="M16" s="52">
        <f>INDEX(agenda,ndx+5,3)</f>
        <v>46302</v>
      </c>
      <c r="N16" s="27"/>
      <c r="O16" s="27"/>
      <c r="P16" s="23"/>
      <c r="Q16" s="24"/>
      <c r="R16" s="52">
        <f>INDEX(agenda,ndx+5,4)</f>
        <v>46303</v>
      </c>
      <c r="S16" s="27"/>
      <c r="T16" s="27"/>
      <c r="U16" s="23"/>
      <c r="V16" s="24"/>
      <c r="W16" s="52">
        <f>INDEX(agenda,ndx+5,5)</f>
        <v>46304</v>
      </c>
      <c r="X16" s="27"/>
      <c r="Y16" s="27"/>
      <c r="Z16" s="9"/>
      <c r="AA16" s="10"/>
      <c r="AB16" s="56">
        <f>INDEX(agenda,ndx+5,6)</f>
        <v>46305</v>
      </c>
      <c r="AC16" s="16"/>
      <c r="AD16" s="16"/>
      <c r="AE16" s="17"/>
      <c r="AF16" s="18"/>
      <c r="AG16" s="56">
        <f>INDEX(agenda,ndx+5,7)</f>
        <v>46306</v>
      </c>
      <c r="AH16" s="16"/>
      <c r="AI16" s="16"/>
      <c r="AJ16" s="9"/>
    </row>
    <row r="17" spans="2:36" ht="59.25" customHeight="1" x14ac:dyDescent="0.35">
      <c r="B17" s="10"/>
      <c r="C17" s="72"/>
      <c r="D17" s="72"/>
      <c r="E17" s="72"/>
      <c r="F17" s="23"/>
      <c r="G17" s="24"/>
      <c r="H17" s="72"/>
      <c r="I17" s="72"/>
      <c r="J17" s="72"/>
      <c r="K17" s="23"/>
      <c r="L17" s="24"/>
      <c r="M17" s="72"/>
      <c r="N17" s="72"/>
      <c r="O17" s="72"/>
      <c r="P17" s="23"/>
      <c r="Q17" s="24"/>
      <c r="R17" s="72"/>
      <c r="S17" s="72"/>
      <c r="T17" s="72"/>
      <c r="U17" s="23"/>
      <c r="V17" s="24"/>
      <c r="W17" s="72"/>
      <c r="X17" s="72"/>
      <c r="Y17" s="72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0">
    <mergeCell ref="C13:E13"/>
    <mergeCell ref="M15:O15"/>
    <mergeCell ref="W15:Y15"/>
    <mergeCell ref="C15:E15"/>
    <mergeCell ref="R15:T15"/>
    <mergeCell ref="H15:J15"/>
    <mergeCell ref="C17:E17"/>
    <mergeCell ref="H17:J17"/>
    <mergeCell ref="M17:O17"/>
    <mergeCell ref="R17:T17"/>
    <mergeCell ref="W17:Y17"/>
    <mergeCell ref="AF5:AJ5"/>
    <mergeCell ref="C7:E7"/>
    <mergeCell ref="B2:H2"/>
    <mergeCell ref="J2:M2"/>
    <mergeCell ref="O2:S2"/>
    <mergeCell ref="B5:F5"/>
    <mergeCell ref="G5:K5"/>
    <mergeCell ref="L5:P5"/>
    <mergeCell ref="Q5:U5"/>
    <mergeCell ref="H7:J7"/>
    <mergeCell ref="M7:O7"/>
    <mergeCell ref="R7:T7"/>
    <mergeCell ref="W7:Y7"/>
    <mergeCell ref="C11:E11"/>
    <mergeCell ref="R13:T13"/>
    <mergeCell ref="M13:O13"/>
    <mergeCell ref="V5:Z5"/>
    <mergeCell ref="AA5:AE5"/>
    <mergeCell ref="W9:Y9"/>
    <mergeCell ref="R9:T9"/>
    <mergeCell ref="M9:O9"/>
    <mergeCell ref="H9:J9"/>
    <mergeCell ref="C9:E9"/>
    <mergeCell ref="H11:J11"/>
    <mergeCell ref="M11:O11"/>
    <mergeCell ref="W11:Y11"/>
    <mergeCell ref="R11:T11"/>
    <mergeCell ref="W13:Y13"/>
    <mergeCell ref="H13:J13"/>
  </mergeCells>
  <dataValidations count="2">
    <dataValidation type="list" allowBlank="1" showInputMessage="1" showErrorMessage="1" errorTitle="Fout." error="Deze agenda werkt niet goed als u niet een weekdag in de lijst selecteert of een naam typt in de cel. " sqref="O2:S2" xr:uid="{00000000-0002-0000-0200-000000000000}">
      <formula1>"maandag, dinsdag, woensdag, donderdag, vrijdag, zaterdag, zondag"</formula1>
    </dataValidation>
    <dataValidation type="list" allowBlank="1" showInputMessage="1" showErrorMessage="1" errorTitle="Fout." error="Deze agenda werkt niet goed als u niet een maand in de lijst selecteert of een naam typt in de cel." sqref="B2:H2" xr:uid="{00000000-0002-0000-0200-000001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  <pageSetUpPr fitToPage="1"/>
  </sheetPr>
  <dimension ref="B2:AJ21"/>
  <sheetViews>
    <sheetView showGridLines="0" topLeftCell="A2" zoomScale="70" zoomScaleNormal="70" workbookViewId="0">
      <selection activeCell="R15" sqref="R15:T15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25</v>
      </c>
      <c r="C2" s="80"/>
      <c r="D2" s="80"/>
      <c r="E2" s="80"/>
      <c r="F2" s="80"/>
      <c r="G2" s="80"/>
      <c r="H2" s="80"/>
      <c r="I2" s="13"/>
      <c r="J2" s="81">
        <v>2026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46286</v>
      </c>
      <c r="C5" s="84"/>
      <c r="D5" s="84"/>
      <c r="E5" s="84"/>
      <c r="F5" s="84"/>
      <c r="G5" s="74">
        <f>INDEX(agenda,,2)</f>
        <v>46287</v>
      </c>
      <c r="H5" s="74"/>
      <c r="I5" s="74"/>
      <c r="J5" s="74"/>
      <c r="K5" s="74"/>
      <c r="L5" s="74">
        <f>INDEX(agenda,,3)</f>
        <v>46288</v>
      </c>
      <c r="M5" s="74"/>
      <c r="N5" s="74"/>
      <c r="O5" s="74"/>
      <c r="P5" s="74"/>
      <c r="Q5" s="74">
        <f>INDEX(agenda,,4)</f>
        <v>46289</v>
      </c>
      <c r="R5" s="74"/>
      <c r="S5" s="74"/>
      <c r="T5" s="74"/>
      <c r="U5" s="74"/>
      <c r="V5" s="74">
        <f>INDEX(agenda,,5)</f>
        <v>46290</v>
      </c>
      <c r="W5" s="74"/>
      <c r="X5" s="74"/>
      <c r="Y5" s="74"/>
      <c r="Z5" s="74"/>
      <c r="AA5" s="75">
        <f>INDEX(agenda,,6)</f>
        <v>46291</v>
      </c>
      <c r="AB5" s="75"/>
      <c r="AC5" s="75"/>
      <c r="AD5" s="75"/>
      <c r="AE5" s="75"/>
      <c r="AF5" s="77">
        <f>INDEX(agenda,,7)</f>
        <v>46292</v>
      </c>
      <c r="AG5" s="77"/>
      <c r="AH5" s="77"/>
      <c r="AI5" s="77"/>
      <c r="AJ5" s="78"/>
    </row>
    <row r="6" spans="2:36" ht="24" customHeight="1" x14ac:dyDescent="0.35">
      <c r="B6" s="10"/>
      <c r="C6" s="55">
        <f>INDEX(agenda,ndx+0,1)</f>
        <v>46293</v>
      </c>
      <c r="D6" s="11"/>
      <c r="E6" s="11"/>
      <c r="F6" s="9"/>
      <c r="G6" s="10"/>
      <c r="H6" s="55">
        <f>INDEX(agenda,ndx+0,2)</f>
        <v>46294</v>
      </c>
      <c r="I6" s="11"/>
      <c r="J6" s="11"/>
      <c r="K6" s="9"/>
      <c r="L6" s="10"/>
      <c r="M6" s="55">
        <f>INDEX(agenda,ndx+0,3)</f>
        <v>46295</v>
      </c>
      <c r="N6" s="11"/>
      <c r="O6" s="11"/>
      <c r="P6" s="9"/>
      <c r="Q6" s="10"/>
      <c r="R6" s="11">
        <f>INDEX(agenda,ndx+0,4)</f>
        <v>46296</v>
      </c>
      <c r="S6" s="11"/>
      <c r="T6" s="11"/>
      <c r="U6" s="9"/>
      <c r="V6" s="10"/>
      <c r="W6" s="11">
        <f>INDEX(agenda,ndx+0,5)</f>
        <v>46297</v>
      </c>
      <c r="X6" s="11"/>
      <c r="Y6" s="11"/>
      <c r="Z6" s="9"/>
      <c r="AA6" s="10"/>
      <c r="AB6" s="11">
        <f>INDEX(agenda,ndx+0,6)</f>
        <v>46298</v>
      </c>
      <c r="AC6" s="11"/>
      <c r="AD6" s="11"/>
      <c r="AE6" s="9"/>
      <c r="AF6" s="10"/>
      <c r="AG6" s="11">
        <f>INDEX(agenda,ndx+0,7)</f>
        <v>46299</v>
      </c>
      <c r="AH6" s="11"/>
      <c r="AI6" s="11"/>
      <c r="AJ6" s="9"/>
    </row>
    <row r="7" spans="2:36" ht="59.25" customHeight="1" x14ac:dyDescent="0.35">
      <c r="B7" s="10"/>
      <c r="C7" s="79"/>
      <c r="D7" s="79"/>
      <c r="E7" s="79"/>
      <c r="F7" s="23"/>
      <c r="G7" s="24"/>
      <c r="H7" s="79"/>
      <c r="I7" s="79"/>
      <c r="J7" s="79" t="s">
        <v>26</v>
      </c>
      <c r="K7" s="23"/>
      <c r="L7" s="24"/>
      <c r="M7" s="86"/>
      <c r="N7" s="86"/>
      <c r="O7" s="86"/>
      <c r="P7" s="23"/>
      <c r="Q7" s="24"/>
      <c r="R7" s="97" t="s">
        <v>27</v>
      </c>
      <c r="S7" s="97"/>
      <c r="T7" s="97"/>
      <c r="U7" s="23"/>
      <c r="V7" s="24"/>
      <c r="W7" s="97" t="s">
        <v>28</v>
      </c>
      <c r="X7" s="97"/>
      <c r="Y7" s="97"/>
      <c r="Z7" s="9"/>
      <c r="AA7" s="10"/>
      <c r="AB7" s="68"/>
      <c r="AC7" s="68"/>
      <c r="AD7" s="68"/>
      <c r="AE7" s="17"/>
      <c r="AF7" s="18"/>
      <c r="AG7" s="68" t="s">
        <v>29</v>
      </c>
      <c r="AH7" s="68"/>
      <c r="AI7" s="68"/>
      <c r="AJ7" s="9"/>
    </row>
    <row r="8" spans="2:36" ht="24" customHeight="1" x14ac:dyDescent="0.35">
      <c r="B8" s="10"/>
      <c r="C8" s="63">
        <f>INDEX(agenda,ndx+1,1)</f>
        <v>46300</v>
      </c>
      <c r="D8" s="63"/>
      <c r="E8" s="63"/>
      <c r="F8" s="9"/>
      <c r="G8" s="10"/>
      <c r="H8" s="27">
        <f>INDEX(agenda,ndx+1,2)</f>
        <v>46301</v>
      </c>
      <c r="I8" s="11"/>
      <c r="J8" s="11"/>
      <c r="K8" s="9"/>
      <c r="L8" s="10"/>
      <c r="M8" s="27">
        <f>INDEX(agenda,ndx+1,3)</f>
        <v>46302</v>
      </c>
      <c r="N8" s="27"/>
      <c r="O8" s="27"/>
      <c r="P8" s="9"/>
      <c r="Q8" s="10"/>
      <c r="R8" s="11">
        <f>INDEX(agenda,ndx+1,4)</f>
        <v>46303</v>
      </c>
      <c r="S8" s="11"/>
      <c r="T8" s="11"/>
      <c r="U8" s="9"/>
      <c r="V8" s="10"/>
      <c r="W8" s="65">
        <f>INDEX(agenda,ndx+1,5)</f>
        <v>46304</v>
      </c>
      <c r="X8" s="65"/>
      <c r="Y8" s="65"/>
      <c r="Z8" s="9"/>
      <c r="AA8" s="10"/>
      <c r="AB8" s="16">
        <f>INDEX(agenda,ndx+1,6)</f>
        <v>46305</v>
      </c>
      <c r="AC8" s="16"/>
      <c r="AD8" s="16"/>
      <c r="AE8" s="17"/>
      <c r="AF8" s="18"/>
      <c r="AG8" s="16">
        <f>INDEX(agenda,ndx+1,7)</f>
        <v>46306</v>
      </c>
      <c r="AH8" s="16"/>
      <c r="AI8" s="16"/>
      <c r="AJ8" s="9"/>
    </row>
    <row r="9" spans="2:36" ht="59.25" customHeight="1" x14ac:dyDescent="0.35">
      <c r="B9" s="10"/>
      <c r="C9" s="99" t="s">
        <v>30</v>
      </c>
      <c r="D9" s="99"/>
      <c r="E9" s="99"/>
      <c r="F9" s="9"/>
      <c r="G9" s="10"/>
      <c r="H9" s="96" t="s">
        <v>31</v>
      </c>
      <c r="I9" s="96"/>
      <c r="J9" s="96"/>
      <c r="K9" s="9"/>
      <c r="L9" s="10"/>
      <c r="M9" s="103" t="s">
        <v>32</v>
      </c>
      <c r="N9" s="103"/>
      <c r="O9" s="103"/>
      <c r="P9" s="9"/>
      <c r="Q9" s="10"/>
      <c r="R9" s="71" t="s">
        <v>27</v>
      </c>
      <c r="S9" s="68"/>
      <c r="T9" s="68"/>
      <c r="U9" s="9"/>
      <c r="V9" s="10"/>
      <c r="W9" s="73" t="s">
        <v>33</v>
      </c>
      <c r="X9" s="73"/>
      <c r="Y9" s="73"/>
      <c r="Z9" s="9"/>
      <c r="AA9" s="10"/>
      <c r="AB9" s="68"/>
      <c r="AC9" s="68"/>
      <c r="AD9" s="68"/>
      <c r="AE9" s="17"/>
      <c r="AF9" s="18"/>
      <c r="AG9" s="98" t="s">
        <v>34</v>
      </c>
      <c r="AH9" s="98"/>
      <c r="AI9" s="98"/>
      <c r="AJ9" s="9"/>
    </row>
    <row r="10" spans="2:36" ht="24" customHeight="1" x14ac:dyDescent="0.35">
      <c r="B10" s="10"/>
      <c r="C10" s="27">
        <f>INDEX(agenda,ndx+2,1)</f>
        <v>46307</v>
      </c>
      <c r="D10" s="27"/>
      <c r="E10" s="27"/>
      <c r="F10" s="23"/>
      <c r="G10" s="24"/>
      <c r="H10" s="27">
        <f>INDEX(agenda,ndx+2,2)</f>
        <v>46308</v>
      </c>
      <c r="I10" s="27"/>
      <c r="J10" s="27"/>
      <c r="K10" s="23"/>
      <c r="L10" s="24"/>
      <c r="M10" s="27">
        <v>14</v>
      </c>
      <c r="N10" s="27"/>
      <c r="O10" s="27"/>
      <c r="P10" s="23"/>
      <c r="Q10" s="24"/>
      <c r="R10" s="27">
        <f>INDEX(agenda,ndx+2,4)</f>
        <v>46310</v>
      </c>
      <c r="S10" s="27"/>
      <c r="T10" s="27"/>
      <c r="U10" s="23"/>
      <c r="V10" s="24"/>
      <c r="W10" s="27">
        <f>INDEX(agenda,ndx+2,5)</f>
        <v>46311</v>
      </c>
      <c r="X10" s="27"/>
      <c r="Y10" s="27"/>
      <c r="Z10" s="9"/>
      <c r="AA10" s="10"/>
      <c r="AB10" s="16">
        <f>INDEX(agenda,ndx+2,6)</f>
        <v>46312</v>
      </c>
      <c r="AC10" s="16"/>
      <c r="AD10" s="16"/>
      <c r="AE10" s="17"/>
      <c r="AF10" s="18"/>
      <c r="AG10" s="16">
        <f>INDEX(agenda,ndx+2,7)</f>
        <v>46313</v>
      </c>
      <c r="AH10" s="16"/>
      <c r="AI10" s="16"/>
      <c r="AJ10" s="9"/>
    </row>
    <row r="11" spans="2:36" ht="59.25" customHeight="1" x14ac:dyDescent="0.35">
      <c r="B11" s="10"/>
      <c r="C11" s="86"/>
      <c r="D11" s="86"/>
      <c r="E11" s="86"/>
      <c r="F11" s="23"/>
      <c r="G11" s="24"/>
      <c r="H11" s="86" t="s">
        <v>35</v>
      </c>
      <c r="I11" s="86"/>
      <c r="J11" s="86"/>
      <c r="K11" s="23"/>
      <c r="L11" s="24"/>
      <c r="M11" s="86" t="s">
        <v>36</v>
      </c>
      <c r="N11" s="86"/>
      <c r="O11" s="86"/>
      <c r="P11" s="23"/>
      <c r="Q11" s="24"/>
      <c r="R11" s="86" t="s">
        <v>27</v>
      </c>
      <c r="S11" s="86"/>
      <c r="T11" s="86"/>
      <c r="U11" s="23"/>
      <c r="V11" s="24"/>
      <c r="W11" s="86"/>
      <c r="X11" s="86"/>
      <c r="Y11" s="86"/>
      <c r="Z11" s="9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32">
        <f>INDEX(agenda,ndx+3,1)</f>
        <v>46314</v>
      </c>
      <c r="D12" s="32"/>
      <c r="E12" s="32"/>
      <c r="F12" s="29"/>
      <c r="G12" s="30"/>
      <c r="H12" s="32">
        <f>INDEX(agenda,ndx+3,2)</f>
        <v>46315</v>
      </c>
      <c r="I12" s="32"/>
      <c r="J12" s="32"/>
      <c r="K12" s="29"/>
      <c r="L12" s="30"/>
      <c r="M12" s="32">
        <f>INDEX(agenda,ndx+3,3)</f>
        <v>46316</v>
      </c>
      <c r="N12" s="32"/>
      <c r="O12" s="32"/>
      <c r="P12" s="29"/>
      <c r="Q12" s="30"/>
      <c r="R12" s="32">
        <f>INDEX(agenda,ndx+3,4)</f>
        <v>46317</v>
      </c>
      <c r="S12" s="32"/>
      <c r="T12" s="32"/>
      <c r="U12" s="29"/>
      <c r="V12" s="30"/>
      <c r="W12" s="32">
        <f>INDEX(agenda,ndx+3,5)</f>
        <v>46318</v>
      </c>
      <c r="X12" s="32"/>
      <c r="Y12" s="32"/>
      <c r="Z12" s="9"/>
      <c r="AA12" s="10"/>
      <c r="AB12" s="16">
        <f>INDEX(agenda,ndx+3,6)</f>
        <v>46319</v>
      </c>
      <c r="AC12" s="16"/>
      <c r="AD12" s="16"/>
      <c r="AE12" s="17"/>
      <c r="AF12" s="18"/>
      <c r="AG12" s="16">
        <f>INDEX(agenda,ndx+3,7)</f>
        <v>46320</v>
      </c>
      <c r="AH12" s="16"/>
      <c r="AI12" s="16"/>
      <c r="AJ12" s="9"/>
    </row>
    <row r="13" spans="2:36" ht="59.25" customHeight="1" x14ac:dyDescent="0.35">
      <c r="B13" s="10"/>
      <c r="C13" s="95" t="s">
        <v>37</v>
      </c>
      <c r="D13" s="95"/>
      <c r="E13" s="95"/>
      <c r="F13" s="29"/>
      <c r="G13" s="30"/>
      <c r="H13" s="95" t="s">
        <v>37</v>
      </c>
      <c r="I13" s="95"/>
      <c r="J13" s="95"/>
      <c r="K13" s="29"/>
      <c r="L13" s="30"/>
      <c r="M13" s="95" t="s">
        <v>37</v>
      </c>
      <c r="N13" s="95"/>
      <c r="O13" s="95"/>
      <c r="P13" s="29"/>
      <c r="Q13" s="30"/>
      <c r="R13" s="100" t="s">
        <v>37</v>
      </c>
      <c r="S13" s="100"/>
      <c r="T13" s="100"/>
      <c r="U13" s="29"/>
      <c r="V13" s="30"/>
      <c r="W13" s="95" t="s">
        <v>37</v>
      </c>
      <c r="X13" s="95"/>
      <c r="Y13" s="95"/>
      <c r="Z13" s="9"/>
      <c r="AA13" s="10"/>
      <c r="AB13" s="14" t="s">
        <v>38</v>
      </c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27">
        <f>INDEX(agenda,ndx+4,1)</f>
        <v>46321</v>
      </c>
      <c r="D14" s="27"/>
      <c r="E14" s="27"/>
      <c r="F14" s="23"/>
      <c r="G14" s="24"/>
      <c r="H14" s="27">
        <f>INDEX(agenda,ndx+4,2)</f>
        <v>46322</v>
      </c>
      <c r="I14" s="27"/>
      <c r="J14" s="27"/>
      <c r="K14" s="23"/>
      <c r="L14" s="24"/>
      <c r="M14" s="63">
        <f>INDEX(agenda,ndx+4,3)</f>
        <v>46323</v>
      </c>
      <c r="N14" s="63"/>
      <c r="O14" s="63"/>
      <c r="P14" s="23"/>
      <c r="Q14" s="24"/>
      <c r="R14" s="27">
        <f>INDEX(agenda,ndx+4,4)</f>
        <v>46324</v>
      </c>
      <c r="S14" s="27"/>
      <c r="T14" s="27"/>
      <c r="U14" s="23"/>
      <c r="V14" s="24"/>
      <c r="W14" s="27">
        <f>INDEX(agenda,ndx+4,5)</f>
        <v>46325</v>
      </c>
      <c r="X14" s="27"/>
      <c r="Y14" s="27"/>
      <c r="Z14" s="9"/>
      <c r="AA14" s="10"/>
      <c r="AB14" s="16">
        <f>INDEX(agenda,ndx+4,6)</f>
        <v>46326</v>
      </c>
      <c r="AC14" s="16"/>
      <c r="AD14" s="16"/>
      <c r="AE14" s="17"/>
      <c r="AF14" s="18"/>
      <c r="AG14" s="56">
        <f>INDEX(agenda,ndx+4,7)</f>
        <v>46327</v>
      </c>
      <c r="AH14" s="16"/>
      <c r="AI14" s="16"/>
      <c r="AJ14" s="9"/>
    </row>
    <row r="15" spans="2:36" ht="59.25" customHeight="1" x14ac:dyDescent="0.35">
      <c r="B15" s="10"/>
      <c r="C15" s="79"/>
      <c r="D15" s="79"/>
      <c r="E15" s="79"/>
      <c r="F15" s="23"/>
      <c r="G15" s="24"/>
      <c r="H15" s="79"/>
      <c r="I15" s="79"/>
      <c r="J15" s="79"/>
      <c r="K15" s="23"/>
      <c r="L15" s="24"/>
      <c r="M15" s="101" t="s">
        <v>39</v>
      </c>
      <c r="N15" s="102"/>
      <c r="O15" s="102"/>
      <c r="P15" s="23"/>
      <c r="Q15" s="24"/>
      <c r="R15" s="136"/>
      <c r="S15" s="136"/>
      <c r="T15" s="136"/>
      <c r="U15" s="23"/>
      <c r="V15" s="24"/>
      <c r="W15" s="79"/>
      <c r="X15" s="79"/>
      <c r="Y15" s="79"/>
      <c r="Z15" s="9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52">
        <f>INDEX(agenda,ndx+5,1)</f>
        <v>46328</v>
      </c>
      <c r="D16" s="52"/>
      <c r="E16" s="27"/>
      <c r="F16" s="23"/>
      <c r="G16" s="24"/>
      <c r="H16" s="52">
        <f>INDEX(agenda,ndx+5,2)</f>
        <v>46329</v>
      </c>
      <c r="I16" s="27"/>
      <c r="J16" s="27"/>
      <c r="K16" s="23"/>
      <c r="L16" s="24"/>
      <c r="M16" s="52">
        <f>INDEX(agenda,ndx+5,3)</f>
        <v>46330</v>
      </c>
      <c r="N16" s="27"/>
      <c r="O16" s="27"/>
      <c r="P16" s="23"/>
      <c r="Q16" s="24"/>
      <c r="R16" s="52">
        <f>INDEX(agenda,ndx+5,4)</f>
        <v>46331</v>
      </c>
      <c r="S16" s="27"/>
      <c r="T16" s="27"/>
      <c r="U16" s="23"/>
      <c r="V16" s="24"/>
      <c r="W16" s="52">
        <f>INDEX(agenda,ndx+5,5)</f>
        <v>46332</v>
      </c>
      <c r="X16" s="27"/>
      <c r="Y16" s="27"/>
      <c r="Z16" s="9"/>
      <c r="AA16" s="10"/>
      <c r="AB16" s="56">
        <f>INDEX(agenda,ndx+5,6)</f>
        <v>46333</v>
      </c>
      <c r="AC16" s="16"/>
      <c r="AD16" s="16"/>
      <c r="AE16" s="17"/>
      <c r="AF16" s="18"/>
      <c r="AG16" s="56">
        <f>INDEX(agenda,ndx+5,7)</f>
        <v>46334</v>
      </c>
      <c r="AH16" s="16"/>
      <c r="AI16" s="16"/>
      <c r="AJ16" s="9"/>
    </row>
    <row r="17" spans="2:36" ht="59.25" customHeight="1" x14ac:dyDescent="0.35">
      <c r="B17" s="10"/>
      <c r="C17" s="79"/>
      <c r="D17" s="79"/>
      <c r="E17" s="79"/>
      <c r="F17" s="23"/>
      <c r="G17" s="24"/>
      <c r="H17" s="79"/>
      <c r="I17" s="79"/>
      <c r="J17" s="79"/>
      <c r="K17" s="23"/>
      <c r="L17" s="24"/>
      <c r="M17" s="79"/>
      <c r="N17" s="79"/>
      <c r="O17" s="79"/>
      <c r="P17" s="23"/>
      <c r="Q17" s="24"/>
      <c r="R17" s="79"/>
      <c r="S17" s="79"/>
      <c r="T17" s="79"/>
      <c r="U17" s="23"/>
      <c r="V17" s="24"/>
      <c r="W17" s="79"/>
      <c r="X17" s="79"/>
      <c r="Y17" s="79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0">
    <mergeCell ref="M9:O9"/>
    <mergeCell ref="H17:J17"/>
    <mergeCell ref="C17:E17"/>
    <mergeCell ref="H11:J11"/>
    <mergeCell ref="C13:E13"/>
    <mergeCell ref="H13:J13"/>
    <mergeCell ref="C15:E15"/>
    <mergeCell ref="H15:J15"/>
    <mergeCell ref="W15:Y15"/>
    <mergeCell ref="W17:Y17"/>
    <mergeCell ref="R17:T17"/>
    <mergeCell ref="M17:O17"/>
    <mergeCell ref="M13:O13"/>
    <mergeCell ref="R13:T13"/>
    <mergeCell ref="W13:Y13"/>
    <mergeCell ref="M15:O15"/>
    <mergeCell ref="R15:T15"/>
    <mergeCell ref="B2:H2"/>
    <mergeCell ref="J2:M2"/>
    <mergeCell ref="O2:S2"/>
    <mergeCell ref="B5:F5"/>
    <mergeCell ref="G5:K5"/>
    <mergeCell ref="L5:P5"/>
    <mergeCell ref="Q5:U5"/>
    <mergeCell ref="V5:Z5"/>
    <mergeCell ref="AA5:AE5"/>
    <mergeCell ref="AF5:AJ5"/>
    <mergeCell ref="C7:E7"/>
    <mergeCell ref="C11:E11"/>
    <mergeCell ref="H7:J7"/>
    <mergeCell ref="M7:O7"/>
    <mergeCell ref="R7:T7"/>
    <mergeCell ref="W7:Y7"/>
    <mergeCell ref="R11:T11"/>
    <mergeCell ref="H9:J9"/>
    <mergeCell ref="W9:Y9"/>
    <mergeCell ref="W11:Y11"/>
    <mergeCell ref="M11:O11"/>
    <mergeCell ref="AG9:AI9"/>
    <mergeCell ref="C9:E9"/>
  </mergeCells>
  <dataValidations count="2">
    <dataValidation type="list" allowBlank="1" showInputMessage="1" showErrorMessage="1" errorTitle="Fout." error="Deze agenda werkt niet goed als u niet een maand in de lijst selecteert of een naam typt in de cel." sqref="B2:H2" xr:uid="{00000000-0002-0000-0300-000000000000}">
      <formula1>"januari,februari,maart,april,mei,juni,juli,augustus,september,oktober,november,december"</formula1>
    </dataValidation>
    <dataValidation type="list" allowBlank="1" showInputMessage="1" showErrorMessage="1" errorTitle="Fout." error="Deze agenda werkt niet goed als u niet een weekdag in de lijst selecteert of een naam typt in de cel. " sqref="O2:S2" xr:uid="{00000000-0002-0000-0300-000001000000}">
      <formula1>"maandag, dinsdag, woensdag, donderdag, vrijdag, zaterdag, zondag"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  <pageSetUpPr fitToPage="1"/>
  </sheetPr>
  <dimension ref="B2:AJ21"/>
  <sheetViews>
    <sheetView showGridLines="0" topLeftCell="A7" zoomScale="70" zoomScaleNormal="70" workbookViewId="0">
      <selection activeCell="H13" sqref="H13:J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40</v>
      </c>
      <c r="C2" s="80"/>
      <c r="D2" s="80"/>
      <c r="E2" s="80"/>
      <c r="F2" s="80"/>
      <c r="G2" s="80"/>
      <c r="H2" s="80"/>
      <c r="I2" s="13"/>
      <c r="J2" s="81">
        <v>2026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46321</v>
      </c>
      <c r="C5" s="84"/>
      <c r="D5" s="84"/>
      <c r="E5" s="84"/>
      <c r="F5" s="84"/>
      <c r="G5" s="74">
        <f>INDEX(agenda,,2)</f>
        <v>46322</v>
      </c>
      <c r="H5" s="74"/>
      <c r="I5" s="74"/>
      <c r="J5" s="74"/>
      <c r="K5" s="74"/>
      <c r="L5" s="74">
        <f>INDEX(agenda,,3)</f>
        <v>46323</v>
      </c>
      <c r="M5" s="74"/>
      <c r="N5" s="74"/>
      <c r="O5" s="74"/>
      <c r="P5" s="74"/>
      <c r="Q5" s="74">
        <f>INDEX(agenda,,4)</f>
        <v>46324</v>
      </c>
      <c r="R5" s="74"/>
      <c r="S5" s="74"/>
      <c r="T5" s="74"/>
      <c r="U5" s="74"/>
      <c r="V5" s="74">
        <f>INDEX(agenda,,5)</f>
        <v>46325</v>
      </c>
      <c r="W5" s="74"/>
      <c r="X5" s="74"/>
      <c r="Y5" s="74"/>
      <c r="Z5" s="74"/>
      <c r="AA5" s="75">
        <f>INDEX(agenda,,6)</f>
        <v>46326</v>
      </c>
      <c r="AB5" s="75"/>
      <c r="AC5" s="75"/>
      <c r="AD5" s="75"/>
      <c r="AE5" s="75"/>
      <c r="AF5" s="77">
        <f>INDEX(agenda,,7)</f>
        <v>46327</v>
      </c>
      <c r="AG5" s="77"/>
      <c r="AH5" s="77"/>
      <c r="AI5" s="77"/>
      <c r="AJ5" s="78"/>
    </row>
    <row r="6" spans="2:36" ht="24" customHeight="1" x14ac:dyDescent="0.35">
      <c r="B6" s="10"/>
      <c r="C6" s="52">
        <f>INDEX(agenda,ndx+0,1)</f>
        <v>46321</v>
      </c>
      <c r="D6" s="27"/>
      <c r="E6" s="27"/>
      <c r="F6" s="23"/>
      <c r="G6" s="24"/>
      <c r="H6" s="52">
        <f>INDEX(agenda,ndx+0,2)</f>
        <v>46322</v>
      </c>
      <c r="I6" s="27"/>
      <c r="J6" s="27"/>
      <c r="K6" s="23"/>
      <c r="L6" s="24"/>
      <c r="M6" s="52">
        <f>INDEX(agenda,ndx+0,3)</f>
        <v>46323</v>
      </c>
      <c r="N6" s="27"/>
      <c r="O6" s="27"/>
      <c r="P6" s="23"/>
      <c r="Q6" s="24"/>
      <c r="R6" s="52">
        <f>INDEX(agenda,ndx+0,4)</f>
        <v>46324</v>
      </c>
      <c r="S6" s="27"/>
      <c r="T6" s="27"/>
      <c r="U6" s="23"/>
      <c r="V6" s="24"/>
      <c r="W6" s="52">
        <f>INDEX(agenda,ndx+0,5)</f>
        <v>46325</v>
      </c>
      <c r="X6" s="27"/>
      <c r="Y6" s="27"/>
      <c r="Z6" s="9"/>
      <c r="AA6" s="10"/>
      <c r="AB6" s="55">
        <f>INDEX(agenda,ndx+0,6)</f>
        <v>46326</v>
      </c>
      <c r="AC6" s="11"/>
      <c r="AD6" s="11"/>
      <c r="AE6" s="9"/>
      <c r="AF6" s="10"/>
      <c r="AG6" s="11">
        <f>INDEX(agenda,ndx+0,7)</f>
        <v>46327</v>
      </c>
      <c r="AH6" s="11"/>
      <c r="AI6" s="11"/>
      <c r="AJ6" s="9"/>
    </row>
    <row r="7" spans="2:36" ht="59.25" customHeight="1" x14ac:dyDescent="0.35">
      <c r="B7" s="10"/>
      <c r="C7" s="79"/>
      <c r="D7" s="79"/>
      <c r="E7" s="79"/>
      <c r="F7" s="23"/>
      <c r="G7" s="24"/>
      <c r="H7" s="86"/>
      <c r="I7" s="86"/>
      <c r="J7" s="86"/>
      <c r="K7" s="23"/>
      <c r="L7" s="24"/>
      <c r="M7" s="86"/>
      <c r="N7" s="86"/>
      <c r="O7" s="86"/>
      <c r="P7" s="23"/>
      <c r="Q7" s="24"/>
      <c r="R7" s="86"/>
      <c r="S7" s="86"/>
      <c r="T7" s="86"/>
      <c r="U7" s="23"/>
      <c r="V7" s="24"/>
      <c r="W7" s="86"/>
      <c r="X7" s="86"/>
      <c r="Y7" s="86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70">
        <f>INDEX(agenda,ndx+1,1)</f>
        <v>46328</v>
      </c>
      <c r="D8" s="70"/>
      <c r="E8" s="70"/>
      <c r="F8" s="23"/>
      <c r="G8" s="24"/>
      <c r="H8" s="27">
        <f>INDEX(agenda,ndx+1,2)</f>
        <v>46329</v>
      </c>
      <c r="I8" s="27"/>
      <c r="J8" s="27"/>
      <c r="K8" s="23"/>
      <c r="L8" s="24"/>
      <c r="M8" s="63">
        <f>INDEX(agenda,ndx+1,3)</f>
        <v>46330</v>
      </c>
      <c r="N8" s="63"/>
      <c r="O8" s="63"/>
      <c r="P8" s="23"/>
      <c r="Q8" s="24"/>
      <c r="R8" s="27">
        <f>INDEX(agenda,ndx+1,4)</f>
        <v>46331</v>
      </c>
      <c r="S8" s="27"/>
      <c r="T8" s="27"/>
      <c r="U8" s="23"/>
      <c r="V8" s="24"/>
      <c r="W8" s="27">
        <f>INDEX(agenda,ndx+1,5)</f>
        <v>46332</v>
      </c>
      <c r="X8" s="27"/>
      <c r="Y8" s="27"/>
      <c r="Z8" s="9"/>
      <c r="AA8" s="10"/>
      <c r="AB8" s="16">
        <f>INDEX(agenda,ndx+1,6)</f>
        <v>46333</v>
      </c>
      <c r="AC8" s="16"/>
      <c r="AD8" s="16"/>
      <c r="AE8" s="17"/>
      <c r="AF8" s="18"/>
      <c r="AG8" s="16">
        <f>INDEX(agenda,ndx+1,7)</f>
        <v>46334</v>
      </c>
      <c r="AH8" s="16"/>
      <c r="AI8" s="16"/>
      <c r="AJ8" s="9"/>
    </row>
    <row r="9" spans="2:36" ht="59.25" customHeight="1" x14ac:dyDescent="0.35">
      <c r="B9" s="10"/>
      <c r="C9" s="98" t="s">
        <v>41</v>
      </c>
      <c r="D9" s="98"/>
      <c r="E9" s="98"/>
      <c r="F9" s="23"/>
      <c r="G9" s="24"/>
      <c r="H9" s="86"/>
      <c r="I9" s="86"/>
      <c r="J9" s="86"/>
      <c r="K9" s="23"/>
      <c r="L9" s="24"/>
      <c r="M9" s="104" t="s">
        <v>7</v>
      </c>
      <c r="N9" s="104"/>
      <c r="O9" s="104"/>
      <c r="P9" s="23"/>
      <c r="Q9" s="24"/>
      <c r="R9" s="86"/>
      <c r="S9" s="86"/>
      <c r="T9" s="86"/>
      <c r="U9" s="23"/>
      <c r="V9" s="24"/>
      <c r="W9" s="105"/>
      <c r="X9" s="105"/>
      <c r="Y9" s="105"/>
      <c r="Z9" s="9"/>
      <c r="AA9" s="10"/>
      <c r="AB9" s="14"/>
      <c r="AC9" s="14"/>
      <c r="AD9" s="14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27">
        <f>INDEX(agenda,ndx+2,1)</f>
        <v>46335</v>
      </c>
      <c r="D10" s="27"/>
      <c r="E10" s="27"/>
      <c r="F10" s="23"/>
      <c r="G10" s="24"/>
      <c r="H10" s="27">
        <f>INDEX(agenda,ndx+2,2)</f>
        <v>46336</v>
      </c>
      <c r="I10" s="27"/>
      <c r="J10" s="27"/>
      <c r="K10" s="23"/>
      <c r="L10" s="24"/>
      <c r="M10" s="27">
        <f>INDEX(agenda,ndx+2,3)</f>
        <v>46337</v>
      </c>
      <c r="N10" s="27"/>
      <c r="O10" s="27"/>
      <c r="P10" s="23"/>
      <c r="Q10" s="24"/>
      <c r="R10" s="27">
        <f>INDEX(agenda,ndx+2,4)</f>
        <v>46338</v>
      </c>
      <c r="S10" s="27"/>
      <c r="T10" s="27"/>
      <c r="U10" s="23"/>
      <c r="V10" s="24"/>
      <c r="W10" s="27">
        <f>INDEX(agenda,ndx+2,5)</f>
        <v>46339</v>
      </c>
      <c r="X10" s="27"/>
      <c r="Y10" s="27"/>
      <c r="Z10" s="9"/>
      <c r="AA10" s="10"/>
      <c r="AB10" s="16">
        <f>INDEX(agenda,ndx+2,6)</f>
        <v>46340</v>
      </c>
      <c r="AC10" s="16"/>
      <c r="AD10" s="16"/>
      <c r="AE10" s="17"/>
      <c r="AF10" s="18"/>
      <c r="AG10" s="16">
        <f>INDEX(agenda,ndx+2,7)</f>
        <v>46341</v>
      </c>
      <c r="AH10" s="16"/>
      <c r="AI10" s="16"/>
      <c r="AJ10" s="9"/>
    </row>
    <row r="11" spans="2:36" ht="59.25" customHeight="1" x14ac:dyDescent="0.35">
      <c r="B11" s="10"/>
      <c r="C11" s="106"/>
      <c r="D11" s="86"/>
      <c r="E11" s="86"/>
      <c r="F11" s="23"/>
      <c r="G11" s="24"/>
      <c r="H11" s="86"/>
      <c r="I11" s="86"/>
      <c r="J11" s="86"/>
      <c r="K11" s="23"/>
      <c r="L11" s="24"/>
      <c r="M11" s="86"/>
      <c r="N11" s="86"/>
      <c r="O11" s="86"/>
      <c r="P11" s="23"/>
      <c r="Q11" s="24"/>
      <c r="R11" s="86"/>
      <c r="S11" s="86"/>
      <c r="T11" s="86"/>
      <c r="U11" s="23"/>
      <c r="V11" s="24"/>
      <c r="W11" s="86"/>
      <c r="X11" s="86"/>
      <c r="Y11" s="86"/>
      <c r="Z11" s="47"/>
      <c r="AA11" s="10"/>
      <c r="AB11" s="98"/>
      <c r="AC11" s="98"/>
      <c r="AD11" s="98"/>
      <c r="AE11" s="17"/>
      <c r="AF11" s="18"/>
      <c r="AG11" s="98"/>
      <c r="AH11" s="98"/>
      <c r="AI11" s="98"/>
      <c r="AJ11" s="9"/>
    </row>
    <row r="12" spans="2:36" ht="24" customHeight="1" x14ac:dyDescent="0.35">
      <c r="B12" s="10"/>
      <c r="C12" s="27">
        <f>INDEX(agenda,ndx+3,1)</f>
        <v>46342</v>
      </c>
      <c r="D12" s="27"/>
      <c r="E12" s="27"/>
      <c r="F12" s="23"/>
      <c r="G12" s="24"/>
      <c r="H12" s="27">
        <f>INDEX(agenda,ndx+3,2)</f>
        <v>46343</v>
      </c>
      <c r="I12" s="27"/>
      <c r="J12" s="27"/>
      <c r="K12" s="23"/>
      <c r="L12" s="24"/>
      <c r="M12" s="27">
        <f>INDEX(agenda,ndx+3,3)</f>
        <v>46344</v>
      </c>
      <c r="N12" s="27"/>
      <c r="O12" s="27"/>
      <c r="P12" s="23"/>
      <c r="Q12" s="24"/>
      <c r="R12" s="27">
        <f>INDEX(agenda,ndx+3,4)</f>
        <v>46345</v>
      </c>
      <c r="S12" s="27"/>
      <c r="T12" s="27"/>
      <c r="U12" s="23"/>
      <c r="V12" s="24"/>
      <c r="W12" s="27">
        <f>INDEX(agenda,ndx+3,5)</f>
        <v>46346</v>
      </c>
      <c r="X12" s="27"/>
      <c r="Y12" s="27"/>
      <c r="Z12" s="9"/>
      <c r="AA12" s="10"/>
      <c r="AB12" s="16">
        <f>INDEX(agenda,ndx+3,6)</f>
        <v>46347</v>
      </c>
      <c r="AC12" s="16"/>
      <c r="AD12" s="16"/>
      <c r="AE12" s="17"/>
      <c r="AF12" s="18"/>
      <c r="AG12" s="16">
        <f>INDEX(agenda,ndx+3,7)</f>
        <v>46348</v>
      </c>
      <c r="AH12" s="16"/>
      <c r="AI12" s="16"/>
      <c r="AJ12" s="9"/>
    </row>
    <row r="13" spans="2:36" ht="59.25" customHeight="1" x14ac:dyDescent="0.35">
      <c r="B13" s="10"/>
      <c r="C13" s="86"/>
      <c r="D13" s="86"/>
      <c r="E13" s="86"/>
      <c r="F13" s="23"/>
      <c r="G13" s="24"/>
      <c r="H13" s="98" t="s">
        <v>42</v>
      </c>
      <c r="I13" s="98"/>
      <c r="J13" s="98"/>
      <c r="K13" s="23"/>
      <c r="L13" s="24"/>
      <c r="M13" s="86"/>
      <c r="N13" s="86"/>
      <c r="O13" s="86"/>
      <c r="P13" s="23"/>
      <c r="Q13" s="24"/>
      <c r="R13" s="86"/>
      <c r="S13" s="86"/>
      <c r="T13" s="86"/>
      <c r="U13" s="23"/>
      <c r="V13" s="24"/>
      <c r="W13" s="86"/>
      <c r="X13" s="86"/>
      <c r="Y13" s="86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27">
        <f>INDEX(agenda,ndx+4,1)</f>
        <v>46349</v>
      </c>
      <c r="D14" s="27"/>
      <c r="E14" s="27"/>
      <c r="F14" s="23"/>
      <c r="G14" s="24"/>
      <c r="H14" s="27">
        <f>INDEX(agenda,ndx+4,2)</f>
        <v>46350</v>
      </c>
      <c r="I14" s="27"/>
      <c r="J14" s="27"/>
      <c r="K14" s="23"/>
      <c r="L14" s="24"/>
      <c r="M14" s="27">
        <f>INDEX(agenda,ndx+4,3)</f>
        <v>46351</v>
      </c>
      <c r="N14" s="27"/>
      <c r="O14" s="27"/>
      <c r="P14" s="23"/>
      <c r="Q14" s="24"/>
      <c r="R14" s="27">
        <f>INDEX(agenda,ndx+4,4)</f>
        <v>46352</v>
      </c>
      <c r="S14" s="27"/>
      <c r="T14" s="27"/>
      <c r="U14" s="23"/>
      <c r="V14" s="24"/>
      <c r="W14" s="27">
        <f>INDEX(agenda,ndx+4,5)</f>
        <v>46353</v>
      </c>
      <c r="X14" s="27"/>
      <c r="Y14" s="27"/>
      <c r="Z14" s="9"/>
      <c r="AA14" s="10"/>
      <c r="AB14" s="16">
        <f>INDEX(agenda,ndx+4,6)</f>
        <v>46354</v>
      </c>
      <c r="AC14" s="16"/>
      <c r="AD14" s="16"/>
      <c r="AE14" s="17"/>
      <c r="AF14" s="18"/>
      <c r="AG14" s="16">
        <f>INDEX(agenda,ndx+4,7)</f>
        <v>46355</v>
      </c>
      <c r="AH14" s="16"/>
      <c r="AI14" s="16"/>
      <c r="AJ14" s="9"/>
    </row>
    <row r="15" spans="2:36" ht="59.25" customHeight="1" x14ac:dyDescent="0.35">
      <c r="B15" s="10"/>
      <c r="C15" s="86" t="s">
        <v>43</v>
      </c>
      <c r="D15" s="86"/>
      <c r="E15" s="86"/>
      <c r="F15" s="23"/>
      <c r="G15" s="24"/>
      <c r="H15" s="107"/>
      <c r="I15" s="107"/>
      <c r="J15" s="107"/>
      <c r="K15" s="23"/>
      <c r="L15" s="24"/>
      <c r="M15" s="108"/>
      <c r="N15" s="108"/>
      <c r="O15" s="108"/>
      <c r="P15" s="23"/>
      <c r="Q15" s="24"/>
      <c r="R15" s="86"/>
      <c r="S15" s="86"/>
      <c r="T15" s="86"/>
      <c r="U15" s="23"/>
      <c r="V15" s="24"/>
      <c r="W15" s="86"/>
      <c r="X15" s="86"/>
      <c r="Y15" s="86"/>
      <c r="Z15" s="9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27">
        <f>INDEX(agenda,ndx+5,1)</f>
        <v>46356</v>
      </c>
      <c r="D16" s="27"/>
      <c r="E16" s="27"/>
      <c r="F16" s="23"/>
      <c r="G16" s="24"/>
      <c r="H16" s="52">
        <f>INDEX(agenda,ndx+5,2)</f>
        <v>46357</v>
      </c>
      <c r="I16" s="27"/>
      <c r="J16" s="27"/>
      <c r="K16" s="23"/>
      <c r="L16" s="24"/>
      <c r="M16" s="52">
        <f>INDEX(agenda,ndx+5,3)</f>
        <v>46358</v>
      </c>
      <c r="N16" s="27"/>
      <c r="O16" s="27"/>
      <c r="P16" s="23"/>
      <c r="Q16" s="24"/>
      <c r="R16" s="52">
        <f>INDEX(agenda,ndx+5,4)</f>
        <v>46359</v>
      </c>
      <c r="S16" s="52"/>
      <c r="T16" s="52"/>
      <c r="U16" s="61"/>
      <c r="V16" s="62"/>
      <c r="W16" s="52">
        <f>INDEX(agenda,ndx+5,5)</f>
        <v>46360</v>
      </c>
      <c r="X16" s="27"/>
      <c r="Y16" s="27"/>
      <c r="Z16" s="9"/>
      <c r="AA16" s="10"/>
      <c r="AB16" s="56">
        <f>INDEX(agenda,ndx+5,6)</f>
        <v>46361</v>
      </c>
      <c r="AC16" s="16"/>
      <c r="AD16" s="16"/>
      <c r="AE16" s="17"/>
      <c r="AF16" s="18"/>
      <c r="AG16" s="56">
        <f>INDEX(agenda,ndx+5,7)</f>
        <v>46362</v>
      </c>
      <c r="AH16" s="16"/>
      <c r="AI16" s="16"/>
      <c r="AJ16" s="9"/>
    </row>
    <row r="17" spans="2:36" ht="59.25" customHeight="1" x14ac:dyDescent="0.35">
      <c r="B17" s="10"/>
      <c r="C17" s="109" t="s">
        <v>43</v>
      </c>
      <c r="D17" s="109"/>
      <c r="E17" s="109"/>
      <c r="F17" s="23"/>
      <c r="G17" s="24"/>
      <c r="H17" s="109"/>
      <c r="I17" s="109"/>
      <c r="J17" s="109"/>
      <c r="K17" s="23"/>
      <c r="L17" s="24"/>
      <c r="M17" s="109"/>
      <c r="N17" s="109"/>
      <c r="O17" s="109"/>
      <c r="P17" s="23"/>
      <c r="Q17" s="24"/>
      <c r="R17" s="109"/>
      <c r="S17" s="109"/>
      <c r="T17" s="109"/>
      <c r="U17" s="23"/>
      <c r="V17" s="24"/>
      <c r="W17" s="109"/>
      <c r="X17" s="109"/>
      <c r="Y17" s="109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2">
    <mergeCell ref="C17:E17"/>
    <mergeCell ref="H17:J17"/>
    <mergeCell ref="M17:O17"/>
    <mergeCell ref="R17:T17"/>
    <mergeCell ref="W17:Y17"/>
    <mergeCell ref="C15:E15"/>
    <mergeCell ref="H15:J15"/>
    <mergeCell ref="M15:O15"/>
    <mergeCell ref="R15:T15"/>
    <mergeCell ref="W15:Y15"/>
    <mergeCell ref="AB11:AD11"/>
    <mergeCell ref="AG11:AI11"/>
    <mergeCell ref="C13:E13"/>
    <mergeCell ref="H13:J13"/>
    <mergeCell ref="M13:O13"/>
    <mergeCell ref="R13:T13"/>
    <mergeCell ref="W13:Y13"/>
    <mergeCell ref="W11:Y11"/>
    <mergeCell ref="C11:E11"/>
    <mergeCell ref="H11:J11"/>
    <mergeCell ref="M11:O11"/>
    <mergeCell ref="R11:T11"/>
    <mergeCell ref="B2:H2"/>
    <mergeCell ref="J2:M2"/>
    <mergeCell ref="O2:S2"/>
    <mergeCell ref="B5:F5"/>
    <mergeCell ref="G5:K5"/>
    <mergeCell ref="L5:P5"/>
    <mergeCell ref="Q5:U5"/>
    <mergeCell ref="R9:T9"/>
    <mergeCell ref="V5:Z5"/>
    <mergeCell ref="AA5:AE5"/>
    <mergeCell ref="AF5:AJ5"/>
    <mergeCell ref="C7:E7"/>
    <mergeCell ref="H7:J7"/>
    <mergeCell ref="M7:O7"/>
    <mergeCell ref="R7:T7"/>
    <mergeCell ref="W7:Y7"/>
    <mergeCell ref="C9:E9"/>
    <mergeCell ref="H9:J9"/>
    <mergeCell ref="M9:O9"/>
    <mergeCell ref="W9:Y9"/>
  </mergeCells>
  <dataValidations count="2">
    <dataValidation type="list" allowBlank="1" showInputMessage="1" showErrorMessage="1" errorTitle="Fout." error="Deze agenda werkt niet goed als u niet een weekdag in de lijst selecteert of een naam typt in de cel. " sqref="O2:S2" xr:uid="{00000000-0002-0000-0400-000000000000}">
      <formula1>"maandag, dinsdag, woensdag, donderdag, vrijdag, zaterdag, zondag"</formula1>
    </dataValidation>
    <dataValidation type="list" allowBlank="1" showInputMessage="1" showErrorMessage="1" errorTitle="Fout." error="Deze agenda werkt niet goed als u niet een maand in de lijst selecteert of een naam typt in de cel." sqref="B2:H2" xr:uid="{00000000-0002-0000-0400-000001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  <pageSetUpPr fitToPage="1"/>
  </sheetPr>
  <dimension ref="B2:AJ21"/>
  <sheetViews>
    <sheetView showGridLines="0" topLeftCell="A2" zoomScale="69" zoomScaleNormal="70" workbookViewId="0">
      <selection activeCell="W11" sqref="W11:Y11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44</v>
      </c>
      <c r="C2" s="80"/>
      <c r="D2" s="80"/>
      <c r="E2" s="80"/>
      <c r="F2" s="80"/>
      <c r="G2" s="80"/>
      <c r="H2" s="80"/>
      <c r="I2" s="13"/>
      <c r="J2" s="81">
        <v>2026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46349</v>
      </c>
      <c r="C5" s="84"/>
      <c r="D5" s="84"/>
      <c r="E5" s="84"/>
      <c r="F5" s="84"/>
      <c r="G5" s="74">
        <f>INDEX(agenda,,2)</f>
        <v>46350</v>
      </c>
      <c r="H5" s="74"/>
      <c r="I5" s="74"/>
      <c r="J5" s="74"/>
      <c r="K5" s="74"/>
      <c r="L5" s="74">
        <f>INDEX(agenda,,3)</f>
        <v>46351</v>
      </c>
      <c r="M5" s="74"/>
      <c r="N5" s="74"/>
      <c r="O5" s="74"/>
      <c r="P5" s="74"/>
      <c r="Q5" s="74">
        <f>INDEX(agenda,,4)</f>
        <v>46352</v>
      </c>
      <c r="R5" s="74"/>
      <c r="S5" s="74"/>
      <c r="T5" s="74"/>
      <c r="U5" s="74"/>
      <c r="V5" s="74">
        <f>INDEX(agenda,,5)</f>
        <v>46353</v>
      </c>
      <c r="W5" s="74"/>
      <c r="X5" s="74"/>
      <c r="Y5" s="74"/>
      <c r="Z5" s="74"/>
      <c r="AA5" s="75">
        <f>INDEX(agenda,,6)</f>
        <v>46354</v>
      </c>
      <c r="AB5" s="75"/>
      <c r="AC5" s="75"/>
      <c r="AD5" s="75"/>
      <c r="AE5" s="75"/>
      <c r="AF5" s="77">
        <f>INDEX(agenda,,7)</f>
        <v>46355</v>
      </c>
      <c r="AG5" s="77"/>
      <c r="AH5" s="77"/>
      <c r="AI5" s="77"/>
      <c r="AJ5" s="78"/>
    </row>
    <row r="6" spans="2:36" ht="24" customHeight="1" x14ac:dyDescent="0.35">
      <c r="B6" s="10"/>
      <c r="C6" s="52">
        <f>INDEX(agenda,ndx+0,1)</f>
        <v>46356</v>
      </c>
      <c r="D6" s="11"/>
      <c r="E6" s="11"/>
      <c r="F6" s="9"/>
      <c r="G6" s="10"/>
      <c r="H6" s="11">
        <f>INDEX(agenda,ndx+0,2)</f>
        <v>46357</v>
      </c>
      <c r="I6" s="11"/>
      <c r="J6" s="11"/>
      <c r="K6" s="9"/>
      <c r="L6" s="10"/>
      <c r="M6" s="11">
        <f>INDEX(agenda,ndx+0,3)</f>
        <v>46358</v>
      </c>
      <c r="N6" s="11"/>
      <c r="O6" s="11"/>
      <c r="P6" s="9"/>
      <c r="Q6" s="10"/>
      <c r="R6" s="11">
        <f>INDEX(agenda,ndx+0,4)</f>
        <v>46359</v>
      </c>
      <c r="S6" s="11"/>
      <c r="T6" s="11"/>
      <c r="U6" s="9"/>
      <c r="V6" s="10"/>
      <c r="W6" s="27">
        <f>INDEX(agenda,ndx+0,5)</f>
        <v>46360</v>
      </c>
      <c r="X6" s="27"/>
      <c r="Y6" s="27"/>
      <c r="Z6" s="9"/>
      <c r="AA6" s="10"/>
      <c r="AB6" s="11">
        <f>INDEX(agenda,ndx+0,6)</f>
        <v>46361</v>
      </c>
      <c r="AC6" s="11"/>
      <c r="AD6" s="11"/>
      <c r="AE6" s="9"/>
      <c r="AF6" s="10"/>
      <c r="AG6" s="11">
        <f>INDEX(agenda,ndx+0,7)</f>
        <v>46362</v>
      </c>
      <c r="AH6" s="11"/>
      <c r="AI6" s="11"/>
      <c r="AJ6" s="9"/>
    </row>
    <row r="7" spans="2:36" ht="59.25" customHeight="1" x14ac:dyDescent="0.35">
      <c r="B7" s="10"/>
      <c r="C7" s="79" t="s">
        <v>18</v>
      </c>
      <c r="D7" s="79"/>
      <c r="E7" s="79"/>
      <c r="F7" s="23"/>
      <c r="G7" s="24"/>
      <c r="H7" s="86"/>
      <c r="I7" s="86"/>
      <c r="J7" s="86"/>
      <c r="K7" s="23"/>
      <c r="L7" s="24"/>
      <c r="M7" s="79"/>
      <c r="N7" s="79"/>
      <c r="O7" s="79"/>
      <c r="P7" s="23"/>
      <c r="Q7" s="24"/>
      <c r="R7" s="79" t="s">
        <v>92</v>
      </c>
      <c r="S7" s="79"/>
      <c r="T7" s="79"/>
      <c r="U7" s="9"/>
      <c r="V7" s="10"/>
      <c r="W7" s="79"/>
      <c r="X7" s="79"/>
      <c r="Y7" s="79"/>
      <c r="Z7" s="9"/>
      <c r="AA7" s="10"/>
      <c r="AB7" s="14" t="s">
        <v>45</v>
      </c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11">
        <f>INDEX(agenda,ndx+1,1)</f>
        <v>46363</v>
      </c>
      <c r="D8" s="11"/>
      <c r="E8" s="11"/>
      <c r="F8" s="9"/>
      <c r="G8" s="10"/>
      <c r="H8" s="27">
        <f>INDEX(agenda,ndx+1,2)</f>
        <v>46364</v>
      </c>
      <c r="I8" s="27"/>
      <c r="J8" s="27"/>
      <c r="K8" s="9"/>
      <c r="L8" s="10"/>
      <c r="M8" s="11">
        <f>INDEX(agenda,ndx+1,3)</f>
        <v>46365</v>
      </c>
      <c r="N8" s="11"/>
      <c r="O8" s="11"/>
      <c r="P8" s="9"/>
      <c r="Q8" s="10"/>
      <c r="R8" s="11">
        <f>INDEX(agenda,ndx+1,4)</f>
        <v>46366</v>
      </c>
      <c r="S8" s="11"/>
      <c r="T8" s="11"/>
      <c r="U8" s="9"/>
      <c r="V8" s="10"/>
      <c r="W8" s="27">
        <f>INDEX(agenda,ndx+1,5)</f>
        <v>46367</v>
      </c>
      <c r="X8" s="27"/>
      <c r="Y8" s="27"/>
      <c r="Z8" s="9"/>
      <c r="AA8" s="10"/>
      <c r="AB8" s="16">
        <f>INDEX(agenda,ndx+1,6)</f>
        <v>46368</v>
      </c>
      <c r="AC8" s="16"/>
      <c r="AD8" s="16"/>
      <c r="AE8" s="17"/>
      <c r="AF8" s="18"/>
      <c r="AG8" s="16">
        <f>INDEX(agenda,ndx+1,7)</f>
        <v>46369</v>
      </c>
      <c r="AH8" s="16"/>
      <c r="AI8" s="16"/>
      <c r="AJ8" s="9"/>
    </row>
    <row r="9" spans="2:36" ht="59.25" customHeight="1" x14ac:dyDescent="0.35">
      <c r="B9" s="10"/>
      <c r="C9" s="110"/>
      <c r="D9" s="110"/>
      <c r="E9" s="110"/>
      <c r="F9" s="9"/>
      <c r="G9" s="10"/>
      <c r="H9" s="86"/>
      <c r="I9" s="86"/>
      <c r="J9" s="86"/>
      <c r="K9" s="9"/>
      <c r="L9" s="10"/>
      <c r="M9" s="110"/>
      <c r="N9" s="110"/>
      <c r="O9" s="110"/>
      <c r="P9" s="9"/>
      <c r="Q9" s="10"/>
      <c r="R9" s="110"/>
      <c r="S9" s="110"/>
      <c r="T9" s="110"/>
      <c r="U9" s="9"/>
      <c r="V9" s="10"/>
      <c r="W9" s="86"/>
      <c r="X9" s="86"/>
      <c r="Y9" s="86"/>
      <c r="Z9" s="9"/>
      <c r="AA9" s="10"/>
      <c r="AB9" s="14"/>
      <c r="AC9" s="14"/>
      <c r="AD9" s="14"/>
      <c r="AE9" s="17"/>
      <c r="AF9" s="18"/>
      <c r="AG9" s="14" t="s">
        <v>46</v>
      </c>
      <c r="AH9" s="14"/>
      <c r="AI9" s="14"/>
      <c r="AJ9" s="9"/>
    </row>
    <row r="10" spans="2:36" ht="24" customHeight="1" x14ac:dyDescent="0.35">
      <c r="B10" s="10"/>
      <c r="C10" s="11">
        <f>INDEX(agenda,ndx+2,1)</f>
        <v>46370</v>
      </c>
      <c r="D10" s="11"/>
      <c r="E10" s="11"/>
      <c r="F10" s="9"/>
      <c r="G10" s="10"/>
      <c r="H10" s="11">
        <f>INDEX(agenda,ndx+2,2)</f>
        <v>46371</v>
      </c>
      <c r="I10" s="11"/>
      <c r="J10" s="11"/>
      <c r="K10" s="9"/>
      <c r="L10" s="10"/>
      <c r="M10" s="11">
        <f>INDEX(agenda,ndx+2,3)</f>
        <v>46372</v>
      </c>
      <c r="N10" s="11"/>
      <c r="O10" s="11"/>
      <c r="P10" s="9"/>
      <c r="Q10" s="10"/>
      <c r="R10" s="11">
        <f>INDEX(agenda,ndx+2,4)</f>
        <v>46373</v>
      </c>
      <c r="S10" s="11"/>
      <c r="T10" s="11"/>
      <c r="U10" s="9"/>
      <c r="V10" s="10"/>
      <c r="W10" s="11">
        <f>INDEX(agenda,ndx+2,5)</f>
        <v>46374</v>
      </c>
      <c r="X10" s="11"/>
      <c r="Y10" s="11"/>
      <c r="Z10" s="9"/>
      <c r="AA10" s="10"/>
      <c r="AB10" s="16">
        <f>INDEX(agenda,ndx+2,6)</f>
        <v>46375</v>
      </c>
      <c r="AC10" s="16"/>
      <c r="AD10" s="16"/>
      <c r="AE10" s="17"/>
      <c r="AF10" s="18"/>
      <c r="AG10" s="16">
        <f>INDEX(agenda,ndx+2,7)</f>
        <v>46376</v>
      </c>
      <c r="AH10" s="16"/>
      <c r="AI10" s="16"/>
      <c r="AJ10" s="9"/>
    </row>
    <row r="11" spans="2:36" ht="59.25" customHeight="1" x14ac:dyDescent="0.35">
      <c r="B11" s="10"/>
      <c r="C11" s="110"/>
      <c r="D11" s="110"/>
      <c r="E11" s="110"/>
      <c r="F11" s="9"/>
      <c r="G11" s="10"/>
      <c r="H11" s="110"/>
      <c r="I11" s="110"/>
      <c r="J11" s="110"/>
      <c r="K11" s="9"/>
      <c r="L11" s="10"/>
      <c r="M11" s="110"/>
      <c r="N11" s="110"/>
      <c r="O11" s="110"/>
      <c r="P11" s="9"/>
      <c r="Q11" s="10"/>
      <c r="R11" s="110" t="s">
        <v>47</v>
      </c>
      <c r="S11" s="110"/>
      <c r="T11" s="110"/>
      <c r="U11" s="9"/>
      <c r="V11" s="10"/>
      <c r="W11" s="110" t="s">
        <v>48</v>
      </c>
      <c r="X11" s="110"/>
      <c r="Y11" s="110"/>
      <c r="Z11" s="9"/>
      <c r="AA11" s="10"/>
      <c r="AB11" s="111"/>
      <c r="AC11" s="111"/>
      <c r="AD11" s="111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26">
        <f>INDEX(agenda,ndx+3,1)</f>
        <v>46377</v>
      </c>
      <c r="D12" s="26"/>
      <c r="E12" s="26"/>
      <c r="F12" s="20"/>
      <c r="G12" s="21"/>
      <c r="H12" s="26">
        <f>INDEX(agenda,ndx+3,2)</f>
        <v>46378</v>
      </c>
      <c r="I12" s="26"/>
      <c r="J12" s="26"/>
      <c r="K12" s="20"/>
      <c r="L12" s="21"/>
      <c r="M12" s="26">
        <f>INDEX(agenda,ndx+3,3)</f>
        <v>46379</v>
      </c>
      <c r="N12" s="26"/>
      <c r="O12" s="26"/>
      <c r="P12" s="20"/>
      <c r="Q12" s="21"/>
      <c r="R12" s="26">
        <f>INDEX(agenda,ndx+3,4)</f>
        <v>46380</v>
      </c>
      <c r="S12" s="26"/>
      <c r="T12" s="26"/>
      <c r="U12" s="20"/>
      <c r="V12" s="21"/>
      <c r="W12" s="26">
        <f>INDEX(agenda,ndx+3,5)</f>
        <v>46381</v>
      </c>
      <c r="X12" s="26"/>
      <c r="Y12" s="26"/>
      <c r="Z12" s="9"/>
      <c r="AA12" s="10"/>
      <c r="AB12" s="16">
        <f>INDEX(agenda,ndx+3,6)</f>
        <v>46382</v>
      </c>
      <c r="AC12" s="16"/>
      <c r="AD12" s="16"/>
      <c r="AE12" s="17"/>
      <c r="AF12" s="18"/>
      <c r="AG12" s="16">
        <f>INDEX(agenda,ndx+3,7)</f>
        <v>46383</v>
      </c>
      <c r="AH12" s="16"/>
      <c r="AI12" s="16"/>
      <c r="AJ12" s="9"/>
    </row>
    <row r="13" spans="2:36" ht="59.25" customHeight="1" x14ac:dyDescent="0.35">
      <c r="B13" s="10"/>
      <c r="C13" s="112" t="s">
        <v>49</v>
      </c>
      <c r="D13" s="112"/>
      <c r="E13" s="112"/>
      <c r="F13" s="20"/>
      <c r="G13" s="21"/>
      <c r="H13" s="112" t="s">
        <v>49</v>
      </c>
      <c r="I13" s="112"/>
      <c r="J13" s="112"/>
      <c r="K13" s="20"/>
      <c r="L13" s="21"/>
      <c r="M13" s="112" t="s">
        <v>49</v>
      </c>
      <c r="N13" s="112"/>
      <c r="O13" s="112"/>
      <c r="P13" s="20"/>
      <c r="Q13" s="21"/>
      <c r="R13" s="112" t="s">
        <v>49</v>
      </c>
      <c r="S13" s="112"/>
      <c r="T13" s="112"/>
      <c r="U13" s="20"/>
      <c r="V13" s="21"/>
      <c r="W13" s="112" t="s">
        <v>49</v>
      </c>
      <c r="X13" s="112"/>
      <c r="Y13" s="112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26">
        <f>INDEX(agenda,ndx+4,1)</f>
        <v>46384</v>
      </c>
      <c r="D14" s="26"/>
      <c r="E14" s="26"/>
      <c r="F14" s="20"/>
      <c r="G14" s="21"/>
      <c r="H14" s="26">
        <f>INDEX(agenda,ndx+4,2)</f>
        <v>46385</v>
      </c>
      <c r="I14" s="26"/>
      <c r="J14" s="26"/>
      <c r="K14" s="20"/>
      <c r="L14" s="21"/>
      <c r="M14" s="26">
        <f>INDEX(agenda,ndx+4,3)</f>
        <v>46386</v>
      </c>
      <c r="N14" s="26"/>
      <c r="O14" s="26"/>
      <c r="P14" s="20"/>
      <c r="Q14" s="21"/>
      <c r="R14" s="26">
        <f>INDEX(agenda,ndx+4,4)</f>
        <v>46387</v>
      </c>
      <c r="S14" s="26"/>
      <c r="T14" s="26"/>
      <c r="U14" s="20"/>
      <c r="V14" s="21"/>
      <c r="W14" s="54">
        <f>INDEX(agenda,ndx+4,5)</f>
        <v>46388</v>
      </c>
      <c r="X14" s="26"/>
      <c r="Y14" s="26"/>
      <c r="Z14" s="9"/>
      <c r="AA14" s="10"/>
      <c r="AB14" s="56">
        <f>INDEX(agenda,ndx+4,6)</f>
        <v>46389</v>
      </c>
      <c r="AC14" s="16"/>
      <c r="AD14" s="16"/>
      <c r="AE14" s="17"/>
      <c r="AF14" s="18"/>
      <c r="AG14" s="56">
        <f>INDEX(agenda,ndx+4,7)</f>
        <v>46390</v>
      </c>
      <c r="AH14" s="16"/>
      <c r="AI14" s="16"/>
      <c r="AJ14" s="9"/>
    </row>
    <row r="15" spans="2:36" ht="59.25" customHeight="1" x14ac:dyDescent="0.35">
      <c r="B15" s="10"/>
      <c r="C15" s="112" t="s">
        <v>49</v>
      </c>
      <c r="D15" s="112"/>
      <c r="E15" s="112"/>
      <c r="F15" s="20"/>
      <c r="G15" s="21"/>
      <c r="H15" s="112" t="s">
        <v>49</v>
      </c>
      <c r="I15" s="112"/>
      <c r="J15" s="112"/>
      <c r="K15" s="20"/>
      <c r="L15" s="21"/>
      <c r="M15" s="112" t="s">
        <v>49</v>
      </c>
      <c r="N15" s="112"/>
      <c r="O15" s="112"/>
      <c r="P15" s="20"/>
      <c r="Q15" s="21"/>
      <c r="R15" s="112" t="s">
        <v>49</v>
      </c>
      <c r="S15" s="112"/>
      <c r="T15" s="112"/>
      <c r="U15" s="20"/>
      <c r="V15" s="21"/>
      <c r="W15" s="112" t="s">
        <v>49</v>
      </c>
      <c r="X15" s="112"/>
      <c r="Y15" s="112"/>
      <c r="Z15" s="9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52">
        <f>INDEX(agenda,ndx+5,1)</f>
        <v>46391</v>
      </c>
      <c r="D16" s="27"/>
      <c r="E16" s="27"/>
      <c r="F16" s="23"/>
      <c r="G16" s="24"/>
      <c r="H16" s="52">
        <f>INDEX(agenda,ndx+5,2)</f>
        <v>46392</v>
      </c>
      <c r="I16" s="27"/>
      <c r="J16" s="27"/>
      <c r="K16" s="23"/>
      <c r="L16" s="24"/>
      <c r="M16" s="52">
        <f>INDEX(agenda,ndx+5,3)</f>
        <v>46393</v>
      </c>
      <c r="N16" s="27"/>
      <c r="O16" s="27"/>
      <c r="P16" s="23"/>
      <c r="Q16" s="24"/>
      <c r="R16" s="52">
        <f>INDEX(agenda,ndx+5,4)</f>
        <v>46394</v>
      </c>
      <c r="S16" s="52"/>
      <c r="T16" s="52"/>
      <c r="U16" s="61"/>
      <c r="V16" s="62"/>
      <c r="W16" s="52">
        <f>INDEX(agenda,ndx+5,5)</f>
        <v>46395</v>
      </c>
      <c r="X16" s="27"/>
      <c r="Y16" s="27"/>
      <c r="Z16" s="9"/>
      <c r="AA16" s="10"/>
      <c r="AB16" s="56">
        <f>INDEX(agenda,ndx+5,6)</f>
        <v>46396</v>
      </c>
      <c r="AC16" s="56"/>
      <c r="AD16" s="16"/>
      <c r="AE16" s="17"/>
      <c r="AF16" s="18"/>
      <c r="AG16" s="56">
        <f>INDEX(agenda,ndx+5,7)</f>
        <v>46397</v>
      </c>
      <c r="AH16" s="16"/>
      <c r="AI16" s="16"/>
      <c r="AJ16" s="9"/>
    </row>
    <row r="17" spans="2:36" ht="59.25" customHeight="1" x14ac:dyDescent="0.35">
      <c r="B17" s="10"/>
      <c r="C17" s="109"/>
      <c r="D17" s="109"/>
      <c r="E17" s="109"/>
      <c r="F17" s="23"/>
      <c r="G17" s="24"/>
      <c r="H17" s="109"/>
      <c r="I17" s="109"/>
      <c r="J17" s="109"/>
      <c r="K17" s="23"/>
      <c r="L17" s="24"/>
      <c r="M17" s="109"/>
      <c r="N17" s="109"/>
      <c r="O17" s="109"/>
      <c r="P17" s="23"/>
      <c r="Q17" s="24"/>
      <c r="R17" s="109"/>
      <c r="S17" s="109"/>
      <c r="T17" s="109"/>
      <c r="U17" s="23"/>
      <c r="V17" s="24"/>
      <c r="W17" s="109"/>
      <c r="X17" s="109"/>
      <c r="Y17" s="109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1">
    <mergeCell ref="AB11:AD11"/>
    <mergeCell ref="C17:E17"/>
    <mergeCell ref="H17:J17"/>
    <mergeCell ref="M17:O17"/>
    <mergeCell ref="R17:T17"/>
    <mergeCell ref="W17:Y17"/>
    <mergeCell ref="C15:E15"/>
    <mergeCell ref="H15:J15"/>
    <mergeCell ref="M15:O15"/>
    <mergeCell ref="R15:T15"/>
    <mergeCell ref="W15:Y15"/>
    <mergeCell ref="C13:E13"/>
    <mergeCell ref="H13:J13"/>
    <mergeCell ref="M13:O13"/>
    <mergeCell ref="R13:T13"/>
    <mergeCell ref="W13:Y13"/>
    <mergeCell ref="C11:E11"/>
    <mergeCell ref="H11:J11"/>
    <mergeCell ref="M11:O11"/>
    <mergeCell ref="R11:T11"/>
    <mergeCell ref="W11:Y11"/>
    <mergeCell ref="W9:Y9"/>
    <mergeCell ref="R9:T9"/>
    <mergeCell ref="M9:O9"/>
    <mergeCell ref="H9:J9"/>
    <mergeCell ref="C9:E9"/>
    <mergeCell ref="V5:Z5"/>
    <mergeCell ref="AA5:AE5"/>
    <mergeCell ref="AF5:AJ5"/>
    <mergeCell ref="C7:E7"/>
    <mergeCell ref="B2:H2"/>
    <mergeCell ref="J2:M2"/>
    <mergeCell ref="O2:S2"/>
    <mergeCell ref="B5:F5"/>
    <mergeCell ref="G5:K5"/>
    <mergeCell ref="L5:P5"/>
    <mergeCell ref="Q5:U5"/>
    <mergeCell ref="M7:O7"/>
    <mergeCell ref="R7:T7"/>
    <mergeCell ref="W7:Y7"/>
    <mergeCell ref="H7:J7"/>
  </mergeCells>
  <dataValidations count="2">
    <dataValidation type="list" allowBlank="1" showInputMessage="1" showErrorMessage="1" errorTitle="Fout." error="Deze agenda werkt niet goed als u niet een maand in de lijst selecteert of een naam typt in de cel." sqref="B2:H2" xr:uid="{00000000-0002-0000-0500-000000000000}">
      <formula1>"januari,februari,maart,april,mei,juni,juli,augustus,september,oktober,november,december"</formula1>
    </dataValidation>
    <dataValidation type="list" allowBlank="1" showInputMessage="1" showErrorMessage="1" errorTitle="Fout." error="Deze agenda werkt niet goed als u niet een weekdag in de lijst selecteert of een naam typt in de cel. " sqref="O2:S2" xr:uid="{00000000-0002-0000-0500-000001000000}">
      <formula1>"maandag, dinsdag, woensdag, donderdag, vrijdag, zaterdag, zondag"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  <pageSetUpPr fitToPage="1"/>
  </sheetPr>
  <dimension ref="A2:AO21"/>
  <sheetViews>
    <sheetView showGridLines="0" topLeftCell="A5" zoomScale="70" zoomScaleNormal="70" workbookViewId="0">
      <selection activeCell="C15" sqref="C15:E15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1:41" ht="43.5" customHeight="1" x14ac:dyDescent="0.35">
      <c r="B2" s="80" t="s">
        <v>50</v>
      </c>
      <c r="C2" s="80"/>
      <c r="D2" s="80"/>
      <c r="E2" s="80"/>
      <c r="F2" s="80"/>
      <c r="G2" s="80"/>
      <c r="H2" s="80"/>
      <c r="I2" s="13"/>
      <c r="J2" s="81">
        <v>2027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1:41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1:41" ht="21" customHeight="1" x14ac:dyDescent="0.35">
      <c r="B5" s="83">
        <f>INDEX(agenda,,1)</f>
        <v>46377</v>
      </c>
      <c r="C5" s="84"/>
      <c r="D5" s="84"/>
      <c r="E5" s="84"/>
      <c r="F5" s="84"/>
      <c r="G5" s="74">
        <f>INDEX(agenda,,2)</f>
        <v>46378</v>
      </c>
      <c r="H5" s="74"/>
      <c r="I5" s="74"/>
      <c r="J5" s="74"/>
      <c r="K5" s="74"/>
      <c r="L5" s="74">
        <f>INDEX(agenda,,3)</f>
        <v>46379</v>
      </c>
      <c r="M5" s="74"/>
      <c r="N5" s="74"/>
      <c r="O5" s="74"/>
      <c r="P5" s="74"/>
      <c r="Q5" s="74">
        <f>INDEX(agenda,,4)</f>
        <v>46380</v>
      </c>
      <c r="R5" s="74"/>
      <c r="S5" s="74"/>
      <c r="T5" s="74"/>
      <c r="U5" s="74"/>
      <c r="V5" s="74">
        <f>INDEX(agenda,,5)</f>
        <v>46381</v>
      </c>
      <c r="W5" s="74"/>
      <c r="X5" s="74"/>
      <c r="Y5" s="74"/>
      <c r="Z5" s="74"/>
      <c r="AA5" s="75">
        <f>INDEX(agenda,,6)</f>
        <v>46382</v>
      </c>
      <c r="AB5" s="75"/>
      <c r="AC5" s="75"/>
      <c r="AD5" s="75"/>
      <c r="AE5" s="75"/>
      <c r="AF5" s="77">
        <f>INDEX(agenda,,7)</f>
        <v>46383</v>
      </c>
      <c r="AG5" s="77"/>
      <c r="AH5" s="77"/>
      <c r="AI5" s="77"/>
      <c r="AJ5" s="78"/>
    </row>
    <row r="6" spans="1:41" ht="24" customHeight="1" x14ac:dyDescent="0.35">
      <c r="B6" s="10"/>
      <c r="C6" s="55">
        <f>INDEX(agenda,ndx+0,1)</f>
        <v>46384</v>
      </c>
      <c r="D6" s="11"/>
      <c r="E6" s="11"/>
      <c r="F6" s="9"/>
      <c r="G6" s="10"/>
      <c r="H6" s="55">
        <f>INDEX(agenda,ndx+0,2)</f>
        <v>46385</v>
      </c>
      <c r="I6" s="11"/>
      <c r="J6" s="11"/>
      <c r="K6" s="9"/>
      <c r="L6" s="10"/>
      <c r="M6" s="55">
        <f>INDEX(agenda,ndx+0,3)</f>
        <v>46386</v>
      </c>
      <c r="N6" s="11"/>
      <c r="O6" s="11"/>
      <c r="P6" s="9"/>
      <c r="Q6" s="10"/>
      <c r="R6" s="55">
        <f>INDEX(agenda,ndx+0,4)</f>
        <v>46387</v>
      </c>
      <c r="S6" s="11"/>
      <c r="T6" s="11"/>
      <c r="U6" s="9"/>
      <c r="V6" s="10"/>
      <c r="W6" s="11">
        <f>INDEX(agenda,ndx+0,5)</f>
        <v>46388</v>
      </c>
      <c r="X6" s="11"/>
      <c r="Y6" s="11"/>
      <c r="Z6" s="9"/>
      <c r="AA6" s="10"/>
      <c r="AB6" s="11">
        <f>INDEX(agenda,ndx+0,6)</f>
        <v>46389</v>
      </c>
      <c r="AC6" s="11"/>
      <c r="AD6" s="11"/>
      <c r="AE6" s="9"/>
      <c r="AF6" s="10"/>
      <c r="AG6" s="11">
        <f>INDEX(agenda,ndx+0,7)</f>
        <v>46390</v>
      </c>
      <c r="AH6" s="11"/>
      <c r="AI6" s="11"/>
      <c r="AJ6" s="9"/>
    </row>
    <row r="7" spans="1:41" ht="59.25" customHeight="1" x14ac:dyDescent="0.35">
      <c r="A7" s="34"/>
      <c r="B7" s="30"/>
      <c r="C7" s="113" t="s">
        <v>49</v>
      </c>
      <c r="D7" s="113"/>
      <c r="E7" s="113"/>
      <c r="F7" s="20"/>
      <c r="G7" s="21"/>
      <c r="H7" s="19" t="s">
        <v>49</v>
      </c>
      <c r="I7" s="19"/>
      <c r="J7" s="19"/>
      <c r="K7" s="20"/>
      <c r="L7" s="21"/>
      <c r="M7" s="19" t="s">
        <v>49</v>
      </c>
      <c r="N7" s="19"/>
      <c r="O7" s="19"/>
      <c r="P7" s="20"/>
      <c r="Q7" s="21"/>
      <c r="R7" s="19" t="s">
        <v>49</v>
      </c>
      <c r="S7" s="19"/>
      <c r="T7" s="19"/>
      <c r="U7" s="20"/>
      <c r="V7" s="21"/>
      <c r="W7" s="19" t="s">
        <v>49</v>
      </c>
      <c r="X7" s="19"/>
      <c r="Y7" s="19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  <c r="AO7" s="53"/>
    </row>
    <row r="8" spans="1:41" ht="24" customHeight="1" x14ac:dyDescent="0.35">
      <c r="B8" s="10"/>
      <c r="C8" s="27">
        <f>INDEX(agenda,ndx+1,1)</f>
        <v>46391</v>
      </c>
      <c r="D8" s="27"/>
      <c r="E8" s="27"/>
      <c r="F8" s="23"/>
      <c r="G8" s="24"/>
      <c r="H8" s="27">
        <f>INDEX(agenda,ndx+1,2)</f>
        <v>46392</v>
      </c>
      <c r="I8" s="27"/>
      <c r="J8" s="27"/>
      <c r="K8" s="23"/>
      <c r="L8" s="24"/>
      <c r="M8" s="27">
        <f>INDEX(agenda,ndx+1,3)</f>
        <v>46393</v>
      </c>
      <c r="N8" s="27"/>
      <c r="O8" s="27"/>
      <c r="P8" s="23"/>
      <c r="Q8" s="24"/>
      <c r="R8" s="27">
        <f>INDEX(agenda,ndx+1,4)</f>
        <v>46394</v>
      </c>
      <c r="S8" s="27"/>
      <c r="T8" s="27"/>
      <c r="U8" s="23"/>
      <c r="V8" s="24"/>
      <c r="W8" s="27">
        <f>INDEX(agenda,ndx+1,5)</f>
        <v>46395</v>
      </c>
      <c r="X8" s="27"/>
      <c r="Y8" s="27"/>
      <c r="Z8" s="9"/>
      <c r="AA8" s="10"/>
      <c r="AB8" s="16">
        <f>INDEX(agenda,ndx+1,6)</f>
        <v>46396</v>
      </c>
      <c r="AC8" s="16"/>
      <c r="AD8" s="16"/>
      <c r="AE8" s="17"/>
      <c r="AF8" s="18"/>
      <c r="AG8" s="16">
        <f>INDEX(agenda,ndx+1,7)</f>
        <v>46397</v>
      </c>
      <c r="AH8" s="16"/>
      <c r="AI8" s="16"/>
      <c r="AJ8" s="9"/>
    </row>
    <row r="9" spans="1:41" ht="59.25" customHeight="1" x14ac:dyDescent="0.35">
      <c r="B9" s="10"/>
      <c r="C9" s="114"/>
      <c r="D9" s="114"/>
      <c r="E9" s="114"/>
      <c r="F9" s="42"/>
      <c r="G9" s="43"/>
      <c r="H9" s="114"/>
      <c r="I9" s="114"/>
      <c r="J9" s="114"/>
      <c r="K9" s="44"/>
      <c r="L9" s="45"/>
      <c r="M9" s="114"/>
      <c r="N9" s="114"/>
      <c r="O9" s="114"/>
      <c r="P9" s="44"/>
      <c r="Q9" s="45"/>
      <c r="R9" s="114"/>
      <c r="S9" s="114"/>
      <c r="T9" s="114"/>
      <c r="U9" s="44"/>
      <c r="V9" s="45"/>
      <c r="W9" s="114"/>
      <c r="X9" s="114"/>
      <c r="Y9" s="114"/>
      <c r="Z9" s="9"/>
      <c r="AA9" s="10"/>
      <c r="AB9" s="111"/>
      <c r="AC9" s="111"/>
      <c r="AD9" s="111"/>
      <c r="AE9" s="17"/>
      <c r="AF9" s="18"/>
      <c r="AG9" s="14"/>
      <c r="AH9" s="14"/>
      <c r="AI9" s="14"/>
      <c r="AJ9" s="9"/>
    </row>
    <row r="10" spans="1:41" ht="24" customHeight="1" x14ac:dyDescent="0.35">
      <c r="B10" s="10"/>
      <c r="C10" s="11">
        <f>INDEX(agenda,ndx+2,1)</f>
        <v>46398</v>
      </c>
      <c r="D10" s="11"/>
      <c r="E10" s="11"/>
      <c r="F10" s="9"/>
      <c r="G10" s="10"/>
      <c r="H10" s="11">
        <f>INDEX(agenda,ndx+2,2)</f>
        <v>46399</v>
      </c>
      <c r="I10" s="11"/>
      <c r="J10" s="11"/>
      <c r="K10" s="9"/>
      <c r="L10" s="10"/>
      <c r="M10" s="11">
        <f>INDEX(agenda,ndx+2,3)</f>
        <v>46400</v>
      </c>
      <c r="N10" s="11"/>
      <c r="O10" s="11"/>
      <c r="P10" s="9"/>
      <c r="Q10" s="10"/>
      <c r="R10" s="27">
        <f>INDEX(agenda,ndx+2,4)</f>
        <v>46401</v>
      </c>
      <c r="S10" s="27"/>
      <c r="T10" s="27"/>
      <c r="U10" s="9"/>
      <c r="V10" s="10"/>
      <c r="W10" s="11">
        <f>INDEX(agenda,ndx+2,5)</f>
        <v>46402</v>
      </c>
      <c r="X10" s="11"/>
      <c r="Y10" s="11"/>
      <c r="Z10" s="9"/>
      <c r="AA10" s="10"/>
      <c r="AB10" s="16">
        <f>INDEX(agenda,ndx+2,6)</f>
        <v>46403</v>
      </c>
      <c r="AC10" s="16"/>
      <c r="AD10" s="16"/>
      <c r="AE10" s="17"/>
      <c r="AF10" s="18"/>
      <c r="AG10" s="16">
        <f>INDEX(agenda,ndx+2,7)</f>
        <v>46404</v>
      </c>
      <c r="AH10" s="16"/>
      <c r="AI10" s="16"/>
      <c r="AJ10" s="9"/>
    </row>
    <row r="11" spans="1:41" ht="59.25" customHeight="1" x14ac:dyDescent="0.35">
      <c r="B11" s="10"/>
      <c r="C11" s="110"/>
      <c r="D11" s="110"/>
      <c r="E11" s="110"/>
      <c r="F11" s="9"/>
      <c r="G11" s="10"/>
      <c r="H11" s="110"/>
      <c r="I11" s="110"/>
      <c r="J11" s="110"/>
      <c r="K11" s="9"/>
      <c r="L11" s="10"/>
      <c r="M11" s="110"/>
      <c r="N11" s="110"/>
      <c r="O11" s="110"/>
      <c r="P11" s="9"/>
      <c r="Q11" s="10"/>
      <c r="R11" s="86"/>
      <c r="S11" s="86"/>
      <c r="T11" s="86"/>
      <c r="U11" s="9"/>
      <c r="V11" s="10"/>
      <c r="W11" s="110"/>
      <c r="X11" s="110"/>
      <c r="Y11" s="110"/>
      <c r="Z11" s="9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1:41" ht="24" customHeight="1" x14ac:dyDescent="0.35">
      <c r="B12" s="10"/>
      <c r="C12" s="27">
        <f>INDEX(agenda,ndx+3,1)</f>
        <v>46405</v>
      </c>
      <c r="D12" s="27"/>
      <c r="E12" s="27"/>
      <c r="F12" s="23"/>
      <c r="G12" s="24"/>
      <c r="H12" s="27">
        <f>INDEX(agenda,ndx+3,2)</f>
        <v>46406</v>
      </c>
      <c r="I12" s="27"/>
      <c r="J12" s="27"/>
      <c r="K12" s="23"/>
      <c r="L12" s="24"/>
      <c r="M12" s="27">
        <v>20</v>
      </c>
      <c r="N12" s="27"/>
      <c r="O12" s="27"/>
      <c r="P12" s="23"/>
      <c r="Q12" s="24"/>
      <c r="R12" s="27">
        <f>INDEX(agenda,ndx+3,4)</f>
        <v>46408</v>
      </c>
      <c r="S12" s="27"/>
      <c r="T12" s="27"/>
      <c r="U12" s="23"/>
      <c r="V12" s="24"/>
      <c r="W12" s="27">
        <f>INDEX(agenda,ndx+3,5)</f>
        <v>46409</v>
      </c>
      <c r="X12" s="27"/>
      <c r="Y12" s="27"/>
      <c r="Z12" s="9"/>
      <c r="AA12" s="10"/>
      <c r="AB12" s="16">
        <f>INDEX(agenda,ndx+3,6)</f>
        <v>46410</v>
      </c>
      <c r="AC12" s="16"/>
      <c r="AD12" s="16"/>
      <c r="AE12" s="17"/>
      <c r="AF12" s="18"/>
      <c r="AG12" s="16">
        <f>INDEX(agenda,ndx+3,7)</f>
        <v>46411</v>
      </c>
      <c r="AH12" s="16"/>
      <c r="AI12" s="16"/>
      <c r="AJ12" s="9"/>
    </row>
    <row r="13" spans="1:41" ht="59.25" customHeight="1" x14ac:dyDescent="0.35">
      <c r="B13" s="10"/>
      <c r="C13" s="86" t="s">
        <v>51</v>
      </c>
      <c r="D13" s="86"/>
      <c r="E13" s="86"/>
      <c r="F13" s="23"/>
      <c r="G13" s="24"/>
      <c r="H13" s="86"/>
      <c r="I13" s="86"/>
      <c r="J13" s="86"/>
      <c r="K13" s="23"/>
      <c r="L13" s="24"/>
      <c r="M13" s="86"/>
      <c r="N13" s="86"/>
      <c r="O13" s="86"/>
      <c r="P13" s="23"/>
      <c r="Q13" s="24"/>
      <c r="R13" s="86"/>
      <c r="S13" s="86"/>
      <c r="T13" s="86"/>
      <c r="U13" s="23"/>
      <c r="V13" s="24"/>
      <c r="W13" s="86"/>
      <c r="X13" s="86"/>
      <c r="Y13" s="86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1:41" ht="24" customHeight="1" x14ac:dyDescent="0.35">
      <c r="B14" s="10"/>
      <c r="C14" s="27">
        <f>INDEX(agenda,ndx+4,1)</f>
        <v>46412</v>
      </c>
      <c r="D14" s="27"/>
      <c r="E14" s="27"/>
      <c r="F14" s="23"/>
      <c r="G14" s="24"/>
      <c r="H14" s="27">
        <f>INDEX(agenda,ndx+4,2)</f>
        <v>46413</v>
      </c>
      <c r="I14" s="27"/>
      <c r="J14" s="27"/>
      <c r="K14" s="23"/>
      <c r="L14" s="24"/>
      <c r="M14" s="27">
        <f>INDEX(agenda,ndx+4,3)</f>
        <v>46414</v>
      </c>
      <c r="N14" s="27"/>
      <c r="O14" s="27"/>
      <c r="P14" s="23"/>
      <c r="Q14" s="24"/>
      <c r="R14" s="27">
        <f>INDEX(agenda,ndx+4,4)</f>
        <v>46415</v>
      </c>
      <c r="S14" s="27"/>
      <c r="T14" s="27"/>
      <c r="U14" s="23"/>
      <c r="V14" s="24"/>
      <c r="W14" s="27">
        <f>INDEX(agenda,ndx+4,5)</f>
        <v>46416</v>
      </c>
      <c r="X14" s="27"/>
      <c r="Y14" s="27"/>
      <c r="Z14" s="9"/>
      <c r="AA14" s="10"/>
      <c r="AB14" s="16">
        <f>INDEX(agenda,ndx+4,6)</f>
        <v>46417</v>
      </c>
      <c r="AC14" s="16"/>
      <c r="AD14" s="16"/>
      <c r="AE14" s="17"/>
      <c r="AF14" s="18"/>
      <c r="AG14" s="16">
        <f>INDEX(agenda,ndx+4,7)</f>
        <v>46418</v>
      </c>
      <c r="AH14" s="16"/>
      <c r="AI14" s="16"/>
      <c r="AJ14" s="9"/>
    </row>
    <row r="15" spans="1:41" ht="59.25" customHeight="1" x14ac:dyDescent="0.35">
      <c r="B15" s="10"/>
      <c r="C15" s="86" t="s">
        <v>52</v>
      </c>
      <c r="D15" s="86"/>
      <c r="E15" s="86"/>
      <c r="F15" s="23"/>
      <c r="G15" s="24"/>
      <c r="H15" s="86"/>
      <c r="I15" s="86"/>
      <c r="J15" s="86"/>
      <c r="K15" s="23"/>
      <c r="L15" s="24"/>
      <c r="M15" s="86"/>
      <c r="N15" s="86"/>
      <c r="O15" s="86"/>
      <c r="P15" s="23"/>
      <c r="Q15" s="24"/>
      <c r="R15" s="86"/>
      <c r="S15" s="86"/>
      <c r="T15" s="86"/>
      <c r="U15" s="23"/>
      <c r="V15" s="24"/>
      <c r="W15" s="86"/>
      <c r="X15" s="86"/>
      <c r="Y15" s="86"/>
      <c r="Z15" s="9"/>
      <c r="AA15" s="10"/>
      <c r="AB15" s="98"/>
      <c r="AC15" s="98"/>
      <c r="AD15" s="98"/>
      <c r="AE15" s="17"/>
      <c r="AF15" s="18"/>
      <c r="AG15" s="98"/>
      <c r="AH15" s="98"/>
      <c r="AI15" s="98"/>
      <c r="AJ15" s="9"/>
    </row>
    <row r="16" spans="1:41" ht="24" customHeight="1" x14ac:dyDescent="0.35">
      <c r="B16" s="10"/>
      <c r="C16" s="52">
        <f>INDEX(agenda,ndx+5,1)</f>
        <v>46419</v>
      </c>
      <c r="D16" s="27"/>
      <c r="E16" s="27"/>
      <c r="F16" s="23"/>
      <c r="G16" s="24"/>
      <c r="H16" s="52">
        <f>INDEX(agenda,ndx+5,2)</f>
        <v>46420</v>
      </c>
      <c r="I16" s="27"/>
      <c r="J16" s="27"/>
      <c r="K16" s="23"/>
      <c r="L16" s="24"/>
      <c r="M16" s="52">
        <f>INDEX(agenda,ndx+5,3)</f>
        <v>46421</v>
      </c>
      <c r="N16" s="27"/>
      <c r="O16" s="27"/>
      <c r="P16" s="23"/>
      <c r="Q16" s="24"/>
      <c r="R16" s="52">
        <f>INDEX(agenda,ndx+5,4)</f>
        <v>46422</v>
      </c>
      <c r="S16" s="27"/>
      <c r="T16" s="27"/>
      <c r="U16" s="23"/>
      <c r="V16" s="24"/>
      <c r="W16" s="52">
        <f>INDEX(agenda,ndx+5,5)</f>
        <v>46423</v>
      </c>
      <c r="X16" s="27"/>
      <c r="Y16" s="27"/>
      <c r="Z16" s="9"/>
      <c r="AA16" s="10"/>
      <c r="AB16" s="56">
        <f>INDEX(agenda,ndx+5,6)</f>
        <v>46424</v>
      </c>
      <c r="AC16" s="16"/>
      <c r="AD16" s="16"/>
      <c r="AE16" s="17"/>
      <c r="AF16" s="18"/>
      <c r="AG16" s="56">
        <f>INDEX(agenda,ndx+5,7)</f>
        <v>46425</v>
      </c>
      <c r="AH16" s="16"/>
      <c r="AI16" s="16"/>
      <c r="AJ16" s="9"/>
    </row>
    <row r="17" spans="2:36" ht="59.25" customHeight="1" x14ac:dyDescent="0.35">
      <c r="B17" s="10"/>
      <c r="C17" s="109"/>
      <c r="D17" s="109"/>
      <c r="E17" s="109"/>
      <c r="F17" s="23"/>
      <c r="G17" s="24"/>
      <c r="H17" s="109"/>
      <c r="I17" s="109"/>
      <c r="J17" s="109"/>
      <c r="K17" s="23"/>
      <c r="L17" s="24"/>
      <c r="M17" s="109"/>
      <c r="N17" s="109"/>
      <c r="O17" s="109"/>
      <c r="P17" s="23"/>
      <c r="Q17" s="24"/>
      <c r="R17" s="109"/>
      <c r="S17" s="109"/>
      <c r="T17" s="109"/>
      <c r="U17" s="23"/>
      <c r="V17" s="24"/>
      <c r="W17" s="109"/>
      <c r="X17" s="109"/>
      <c r="Y17" s="109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39">
    <mergeCell ref="AG15:AI15"/>
    <mergeCell ref="C17:E17"/>
    <mergeCell ref="H17:J17"/>
    <mergeCell ref="M17:O17"/>
    <mergeCell ref="R17:T17"/>
    <mergeCell ref="W17:Y17"/>
    <mergeCell ref="AB15:AD15"/>
    <mergeCell ref="H15:J15"/>
    <mergeCell ref="C15:E15"/>
    <mergeCell ref="R15:T15"/>
    <mergeCell ref="W15:Y15"/>
    <mergeCell ref="M15:O15"/>
    <mergeCell ref="C13:E13"/>
    <mergeCell ref="H13:J13"/>
    <mergeCell ref="M13:O13"/>
    <mergeCell ref="R13:T13"/>
    <mergeCell ref="W13:Y13"/>
    <mergeCell ref="V5:Z5"/>
    <mergeCell ref="AA5:AE5"/>
    <mergeCell ref="AF5:AJ5"/>
    <mergeCell ref="C7:E7"/>
    <mergeCell ref="C9:E9"/>
    <mergeCell ref="H9:J9"/>
    <mergeCell ref="M9:O9"/>
    <mergeCell ref="R9:T9"/>
    <mergeCell ref="W9:Y9"/>
    <mergeCell ref="AB9:AD9"/>
    <mergeCell ref="C11:E11"/>
    <mergeCell ref="H11:J11"/>
    <mergeCell ref="M11:O11"/>
    <mergeCell ref="R11:T11"/>
    <mergeCell ref="W11:Y11"/>
    <mergeCell ref="B2:H2"/>
    <mergeCell ref="J2:M2"/>
    <mergeCell ref="O2:S2"/>
    <mergeCell ref="B5:F5"/>
    <mergeCell ref="G5:K5"/>
    <mergeCell ref="L5:P5"/>
    <mergeCell ref="Q5:U5"/>
  </mergeCells>
  <dataValidations count="2">
    <dataValidation type="list" allowBlank="1" showInputMessage="1" showErrorMessage="1" errorTitle="Fout." error="Deze agenda werkt niet goed als u niet een weekdag in de lijst selecteert of een naam typt in de cel. " sqref="O2:S2" xr:uid="{00000000-0002-0000-0600-000000000000}">
      <formula1>"maandag, dinsdag, woensdag, donderdag, vrijdag, zaterdag, zondag"</formula1>
    </dataValidation>
    <dataValidation type="list" allowBlank="1" showInputMessage="1" showErrorMessage="1" errorTitle="Fout." error="Deze agenda werkt niet goed als u niet een maand in de lijst selecteert of een naam typt in de cel." sqref="B2:H2" xr:uid="{00000000-0002-0000-0600-000001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  <pageSetUpPr fitToPage="1"/>
  </sheetPr>
  <dimension ref="B2:AJ21"/>
  <sheetViews>
    <sheetView showGridLines="0" topLeftCell="A2" zoomScale="70" zoomScaleNormal="70" workbookViewId="0">
      <selection activeCell="R13" sqref="R13:T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53</v>
      </c>
      <c r="C2" s="80"/>
      <c r="D2" s="80"/>
      <c r="E2" s="80"/>
      <c r="F2" s="80"/>
      <c r="G2" s="80"/>
      <c r="H2" s="80"/>
      <c r="I2" s="13"/>
      <c r="J2" s="81">
        <v>2027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46412</v>
      </c>
      <c r="C5" s="84"/>
      <c r="D5" s="84"/>
      <c r="E5" s="84"/>
      <c r="F5" s="84"/>
      <c r="G5" s="74">
        <f>INDEX(agenda,,2)</f>
        <v>46413</v>
      </c>
      <c r="H5" s="74"/>
      <c r="I5" s="74"/>
      <c r="J5" s="74"/>
      <c r="K5" s="74"/>
      <c r="L5" s="74">
        <f>INDEX(agenda,,3)</f>
        <v>46414</v>
      </c>
      <c r="M5" s="74"/>
      <c r="N5" s="74"/>
      <c r="O5" s="74"/>
      <c r="P5" s="74"/>
      <c r="Q5" s="74">
        <f>INDEX(agenda,,4)</f>
        <v>46415</v>
      </c>
      <c r="R5" s="74"/>
      <c r="S5" s="74"/>
      <c r="T5" s="74"/>
      <c r="U5" s="74"/>
      <c r="V5" s="74">
        <f>INDEX(agenda,,5)</f>
        <v>46416</v>
      </c>
      <c r="W5" s="74"/>
      <c r="X5" s="74"/>
      <c r="Y5" s="74"/>
      <c r="Z5" s="74"/>
      <c r="AA5" s="75">
        <f>INDEX(agenda,,6)</f>
        <v>46417</v>
      </c>
      <c r="AB5" s="75"/>
      <c r="AC5" s="75"/>
      <c r="AD5" s="75"/>
      <c r="AE5" s="75"/>
      <c r="AF5" s="77">
        <f>INDEX(agenda,,7)</f>
        <v>46418</v>
      </c>
      <c r="AG5" s="77"/>
      <c r="AH5" s="77"/>
      <c r="AI5" s="77"/>
      <c r="AJ5" s="78"/>
    </row>
    <row r="6" spans="2:36" ht="24" customHeight="1" x14ac:dyDescent="0.35">
      <c r="B6" s="10"/>
      <c r="C6" s="27">
        <f>INDEX(agenda,ndx+0,1)</f>
        <v>46419</v>
      </c>
      <c r="D6" s="27"/>
      <c r="E6" s="27"/>
      <c r="F6" s="23"/>
      <c r="G6" s="24"/>
      <c r="H6" s="27">
        <f>INDEX(agenda,ndx+0,2)</f>
        <v>46420</v>
      </c>
      <c r="I6" s="27"/>
      <c r="J6" s="27"/>
      <c r="K6" s="23"/>
      <c r="L6" s="24"/>
      <c r="M6" s="27">
        <f>INDEX(agenda,ndx+0,3)</f>
        <v>46421</v>
      </c>
      <c r="N6" s="27"/>
      <c r="O6" s="27"/>
      <c r="P6" s="23"/>
      <c r="Q6" s="24"/>
      <c r="R6" s="27">
        <f>INDEX(agenda,ndx+0,4)</f>
        <v>46422</v>
      </c>
      <c r="S6" s="27"/>
      <c r="T6" s="27"/>
      <c r="U6" s="23"/>
      <c r="V6" s="24"/>
      <c r="W6" s="27">
        <f>INDEX(agenda,ndx+0,5)</f>
        <v>46423</v>
      </c>
      <c r="X6" s="27"/>
      <c r="Y6" s="27"/>
      <c r="Z6" s="9"/>
      <c r="AA6" s="10"/>
      <c r="AB6" s="11">
        <f>INDEX(agenda,ndx+0,6)</f>
        <v>46424</v>
      </c>
      <c r="AC6" s="11"/>
      <c r="AD6" s="11"/>
      <c r="AE6" s="9"/>
      <c r="AF6" s="10"/>
      <c r="AG6" s="11">
        <f>INDEX(agenda,ndx+0,7)</f>
        <v>46425</v>
      </c>
      <c r="AH6" s="11"/>
      <c r="AI6" s="11"/>
      <c r="AJ6" s="9"/>
    </row>
    <row r="7" spans="2:36" ht="59.25" customHeight="1" x14ac:dyDescent="0.35">
      <c r="B7" s="10"/>
      <c r="C7" s="79"/>
      <c r="D7" s="79"/>
      <c r="E7" s="79"/>
      <c r="F7" s="23"/>
      <c r="G7" s="24"/>
      <c r="H7" s="86"/>
      <c r="I7" s="86"/>
      <c r="J7" s="86"/>
      <c r="K7" s="23"/>
      <c r="L7" s="24"/>
      <c r="M7" s="86"/>
      <c r="N7" s="86"/>
      <c r="O7" s="86"/>
      <c r="P7" s="23"/>
      <c r="Q7" s="24"/>
      <c r="R7" s="86"/>
      <c r="S7" s="86"/>
      <c r="T7" s="86"/>
      <c r="U7" s="23"/>
      <c r="V7" s="24"/>
      <c r="W7" s="86" t="s">
        <v>54</v>
      </c>
      <c r="X7" s="86"/>
      <c r="Y7" s="86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32">
        <f>INDEX(agenda,ndx+1,1)</f>
        <v>46426</v>
      </c>
      <c r="D8" s="32"/>
      <c r="E8" s="32"/>
      <c r="F8" s="29"/>
      <c r="G8" s="30"/>
      <c r="H8" s="32">
        <f>INDEX(agenda,ndx+1,2)</f>
        <v>46427</v>
      </c>
      <c r="I8" s="32"/>
      <c r="J8" s="32"/>
      <c r="K8" s="29"/>
      <c r="L8" s="30"/>
      <c r="M8" s="32">
        <f>INDEX(agenda,ndx+1,3)</f>
        <v>46428</v>
      </c>
      <c r="N8" s="32"/>
      <c r="O8" s="32"/>
      <c r="P8" s="29"/>
      <c r="Q8" s="30"/>
      <c r="R8" s="32">
        <f>INDEX(agenda,ndx+1,4)</f>
        <v>46429</v>
      </c>
      <c r="S8" s="32"/>
      <c r="T8" s="32"/>
      <c r="U8" s="29"/>
      <c r="V8" s="30"/>
      <c r="W8" s="32">
        <f>INDEX(agenda,ndx+1,5)</f>
        <v>46430</v>
      </c>
      <c r="X8" s="32"/>
      <c r="Y8" s="32"/>
      <c r="Z8" s="9"/>
      <c r="AA8" s="10"/>
      <c r="AB8" s="16">
        <f>INDEX(agenda,ndx+1,6)</f>
        <v>46431</v>
      </c>
      <c r="AC8" s="16"/>
      <c r="AD8" s="16"/>
      <c r="AE8" s="17"/>
      <c r="AF8" s="18"/>
      <c r="AG8" s="16">
        <f>INDEX(agenda,ndx+1,7)</f>
        <v>46432</v>
      </c>
      <c r="AH8" s="16"/>
      <c r="AI8" s="16"/>
      <c r="AJ8" s="9"/>
    </row>
    <row r="9" spans="2:36" ht="59.25" customHeight="1" x14ac:dyDescent="0.35">
      <c r="B9" s="10"/>
      <c r="C9" s="95" t="s">
        <v>55</v>
      </c>
      <c r="D9" s="95"/>
      <c r="E9" s="95"/>
      <c r="F9" s="29"/>
      <c r="G9" s="30"/>
      <c r="H9" s="115" t="s">
        <v>55</v>
      </c>
      <c r="I9" s="100"/>
      <c r="J9" s="100"/>
      <c r="K9" s="29"/>
      <c r="L9" s="30"/>
      <c r="M9" s="95" t="s">
        <v>55</v>
      </c>
      <c r="N9" s="95"/>
      <c r="O9" s="95"/>
      <c r="P9" s="29"/>
      <c r="Q9" s="30"/>
      <c r="R9" s="95" t="s">
        <v>55</v>
      </c>
      <c r="S9" s="95"/>
      <c r="T9" s="95"/>
      <c r="U9" s="29"/>
      <c r="V9" s="30"/>
      <c r="W9" s="95" t="s">
        <v>55</v>
      </c>
      <c r="X9" s="95"/>
      <c r="Y9" s="95"/>
      <c r="Z9" s="9"/>
      <c r="AA9" s="10"/>
      <c r="AB9" s="14"/>
      <c r="AC9" s="14"/>
      <c r="AD9" s="14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11">
        <f>INDEX(agenda,ndx+2,1)</f>
        <v>46433</v>
      </c>
      <c r="D10" s="11"/>
      <c r="E10" s="11"/>
      <c r="F10" s="9"/>
      <c r="G10" s="10"/>
      <c r="H10" s="11">
        <f>INDEX(agenda,ndx+2,2)</f>
        <v>46434</v>
      </c>
      <c r="I10" s="11"/>
      <c r="J10" s="11"/>
      <c r="K10" s="9"/>
      <c r="L10" s="10"/>
      <c r="M10" s="11">
        <f>INDEX(agenda,ndx+2,3)</f>
        <v>46435</v>
      </c>
      <c r="N10" s="11"/>
      <c r="O10" s="11"/>
      <c r="P10" s="9"/>
      <c r="Q10" s="10"/>
      <c r="R10" s="11">
        <f>INDEX(agenda,ndx+2,4)</f>
        <v>46436</v>
      </c>
      <c r="S10" s="11"/>
      <c r="T10" s="11"/>
      <c r="U10" s="9"/>
      <c r="V10" s="10"/>
      <c r="W10" s="11">
        <f>INDEX(agenda,ndx+2,5)</f>
        <v>46437</v>
      </c>
      <c r="X10" s="11"/>
      <c r="Y10" s="11"/>
      <c r="Z10" s="9"/>
      <c r="AA10" s="10"/>
      <c r="AB10" s="16">
        <f>INDEX(agenda,ndx+2,6)</f>
        <v>46438</v>
      </c>
      <c r="AC10" s="16"/>
      <c r="AD10" s="16"/>
      <c r="AE10" s="17"/>
      <c r="AF10" s="18"/>
      <c r="AG10" s="16">
        <f>INDEX(agenda,ndx+2,7)</f>
        <v>46439</v>
      </c>
      <c r="AH10" s="16"/>
      <c r="AI10" s="16"/>
      <c r="AJ10" s="9"/>
    </row>
    <row r="11" spans="2:36" ht="59.25" customHeight="1" x14ac:dyDescent="0.35">
      <c r="B11" s="10"/>
      <c r="C11" s="110"/>
      <c r="D11" s="110"/>
      <c r="E11" s="110"/>
      <c r="F11" s="9"/>
      <c r="G11" s="10"/>
      <c r="H11" s="110"/>
      <c r="I11" s="110"/>
      <c r="J11" s="110"/>
      <c r="K11" s="9"/>
      <c r="L11" s="10"/>
      <c r="M11" s="110"/>
      <c r="N11" s="110"/>
      <c r="O11" s="110"/>
      <c r="P11" s="9"/>
      <c r="Q11" s="10"/>
      <c r="R11" s="110"/>
      <c r="S11" s="110"/>
      <c r="T11" s="110"/>
      <c r="U11" s="9"/>
      <c r="V11" s="10"/>
      <c r="W11" s="110"/>
      <c r="X11" s="110"/>
      <c r="Y11" s="110"/>
      <c r="Z11" s="9"/>
      <c r="AA11" s="10"/>
      <c r="AB11" s="14" t="s">
        <v>56</v>
      </c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63">
        <f>INDEX(agenda,ndx+3,1)</f>
        <v>46440</v>
      </c>
      <c r="D12" s="63"/>
      <c r="E12" s="63"/>
      <c r="F12" s="23"/>
      <c r="G12" s="24"/>
      <c r="H12" s="27">
        <f>INDEX(agenda,ndx+3,2)</f>
        <v>46441</v>
      </c>
      <c r="I12" s="27"/>
      <c r="J12" s="27"/>
      <c r="K12" s="23"/>
      <c r="L12" s="24"/>
      <c r="M12" s="27">
        <f>INDEX(agenda,ndx+3,3)</f>
        <v>46442</v>
      </c>
      <c r="N12" s="27"/>
      <c r="O12" s="27"/>
      <c r="P12" s="23"/>
      <c r="Q12" s="24"/>
      <c r="R12" s="27">
        <f>INDEX(agenda,ndx+3,4)</f>
        <v>46443</v>
      </c>
      <c r="S12" s="27"/>
      <c r="T12" s="27"/>
      <c r="U12" s="23"/>
      <c r="V12" s="24"/>
      <c r="W12" s="57">
        <f>INDEX(agenda,ndx+3,5)</f>
        <v>46444</v>
      </c>
      <c r="X12" s="27"/>
      <c r="Y12" s="27"/>
      <c r="Z12" s="23"/>
      <c r="AA12" s="10"/>
      <c r="AB12" s="58">
        <f>INDEX(agenda,ndx+3,6)</f>
        <v>46445</v>
      </c>
      <c r="AC12" s="16"/>
      <c r="AD12" s="16"/>
      <c r="AE12" s="17"/>
      <c r="AF12" s="18"/>
      <c r="AG12" s="58">
        <f>INDEX(agenda,ndx+3,7)</f>
        <v>46446</v>
      </c>
      <c r="AH12" s="16"/>
      <c r="AI12" s="16"/>
      <c r="AJ12" s="9"/>
    </row>
    <row r="13" spans="2:36" ht="59.25" customHeight="1" x14ac:dyDescent="0.35">
      <c r="B13" s="10"/>
      <c r="C13" s="104" t="s">
        <v>13</v>
      </c>
      <c r="D13" s="104"/>
      <c r="E13" s="104"/>
      <c r="F13" s="23"/>
      <c r="G13" s="24"/>
      <c r="H13" s="86"/>
      <c r="I13" s="86"/>
      <c r="J13" s="86"/>
      <c r="K13" s="23"/>
      <c r="L13" s="24"/>
      <c r="M13" s="86"/>
      <c r="N13" s="86"/>
      <c r="O13" s="86"/>
      <c r="P13" s="23"/>
      <c r="Q13" s="24"/>
      <c r="R13" s="76"/>
      <c r="S13" s="76"/>
      <c r="T13" s="76"/>
      <c r="U13" s="23"/>
      <c r="V13" s="24"/>
      <c r="W13" s="86" t="s">
        <v>57</v>
      </c>
      <c r="X13" s="86"/>
      <c r="Y13" s="86"/>
      <c r="Z13" s="23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52">
        <f>INDEX(agenda,ndx+4,1)</f>
        <v>46447</v>
      </c>
      <c r="D14" s="27"/>
      <c r="E14" s="27"/>
      <c r="F14" s="23"/>
      <c r="G14" s="24"/>
      <c r="H14" s="52">
        <f>INDEX(agenda,ndx+4,2)</f>
        <v>46448</v>
      </c>
      <c r="I14" s="27"/>
      <c r="J14" s="52"/>
      <c r="K14" s="23"/>
      <c r="L14" s="24"/>
      <c r="M14" s="52">
        <f>INDEX(agenda,ndx+4,3)</f>
        <v>46449</v>
      </c>
      <c r="N14" s="27"/>
      <c r="O14" s="27"/>
      <c r="P14" s="23"/>
      <c r="Q14" s="24"/>
      <c r="R14" s="52">
        <f>INDEX(agenda,ndx+4,4)</f>
        <v>46450</v>
      </c>
      <c r="S14" s="27"/>
      <c r="T14" s="27"/>
      <c r="U14" s="23"/>
      <c r="V14" s="24"/>
      <c r="W14" s="52">
        <f>INDEX(agenda,ndx+4,5)</f>
        <v>46451</v>
      </c>
      <c r="X14" s="27"/>
      <c r="Y14" s="27"/>
      <c r="Z14" s="9"/>
      <c r="AA14" s="10"/>
      <c r="AB14" s="56">
        <f>INDEX(agenda,ndx+4,6)</f>
        <v>46452</v>
      </c>
      <c r="AC14" s="16"/>
      <c r="AD14" s="16"/>
      <c r="AE14" s="17"/>
      <c r="AF14" s="18"/>
      <c r="AG14" s="56">
        <f>INDEX(agenda,ndx+4,7)</f>
        <v>46453</v>
      </c>
      <c r="AH14" s="16"/>
      <c r="AI14" s="16"/>
      <c r="AJ14" s="9"/>
    </row>
    <row r="15" spans="2:36" ht="59.25" customHeight="1" x14ac:dyDescent="0.35">
      <c r="B15" s="10"/>
      <c r="C15" s="86"/>
      <c r="D15" s="86"/>
      <c r="E15" s="86"/>
      <c r="F15" s="23"/>
      <c r="G15" s="24"/>
      <c r="H15" s="86"/>
      <c r="I15" s="86"/>
      <c r="J15" s="86"/>
      <c r="K15" s="23"/>
      <c r="L15" s="24"/>
      <c r="M15" s="86"/>
      <c r="N15" s="86"/>
      <c r="O15" s="86"/>
      <c r="P15" s="23"/>
      <c r="Q15" s="24"/>
      <c r="R15" s="86"/>
      <c r="S15" s="86"/>
      <c r="T15" s="86"/>
      <c r="U15" s="23"/>
      <c r="V15" s="24"/>
      <c r="W15" s="86"/>
      <c r="X15" s="86"/>
      <c r="Y15" s="86"/>
      <c r="Z15" s="17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52">
        <f>INDEX(agenda,ndx+5,1)</f>
        <v>46454</v>
      </c>
      <c r="D16" s="27"/>
      <c r="E16" s="27"/>
      <c r="F16" s="23"/>
      <c r="G16" s="24"/>
      <c r="H16" s="52">
        <f>INDEX(agenda,ndx+5,2)</f>
        <v>46455</v>
      </c>
      <c r="I16" s="27"/>
      <c r="J16" s="27"/>
      <c r="K16" s="23"/>
      <c r="L16" s="24"/>
      <c r="M16" s="52">
        <f>INDEX(agenda,ndx+5,3)</f>
        <v>46456</v>
      </c>
      <c r="N16" s="27"/>
      <c r="O16" s="27"/>
      <c r="P16" s="23"/>
      <c r="Q16" s="24"/>
      <c r="R16" s="52">
        <f>INDEX(agenda,ndx+5,4)</f>
        <v>46457</v>
      </c>
      <c r="S16" s="27"/>
      <c r="T16" s="27"/>
      <c r="U16" s="23"/>
      <c r="V16" s="24"/>
      <c r="W16" s="52">
        <f>INDEX(agenda,ndx+5,5)</f>
        <v>46458</v>
      </c>
      <c r="X16" s="27"/>
      <c r="Y16" s="27"/>
      <c r="Z16" s="9"/>
      <c r="AA16" s="10"/>
      <c r="AB16" s="56">
        <f>INDEX(agenda,ndx+5,6)</f>
        <v>46459</v>
      </c>
      <c r="AC16" s="56"/>
      <c r="AD16" s="16"/>
      <c r="AE16" s="17"/>
      <c r="AF16" s="18"/>
      <c r="AG16" s="56">
        <f>INDEX(agenda,ndx+5,7)</f>
        <v>46460</v>
      </c>
      <c r="AH16" s="16"/>
      <c r="AI16" s="16"/>
      <c r="AJ16" s="9"/>
    </row>
    <row r="17" spans="2:36" ht="59.25" customHeight="1" x14ac:dyDescent="0.35">
      <c r="B17" s="24"/>
      <c r="C17" s="109"/>
      <c r="D17" s="109"/>
      <c r="E17" s="109"/>
      <c r="F17" s="23"/>
      <c r="G17" s="24"/>
      <c r="H17" s="109"/>
      <c r="I17" s="109"/>
      <c r="J17" s="109"/>
      <c r="K17" s="23"/>
      <c r="L17" s="24"/>
      <c r="M17" s="116"/>
      <c r="N17" s="116"/>
      <c r="O17" s="116"/>
      <c r="P17" s="23"/>
      <c r="Q17" s="24"/>
      <c r="R17" s="109"/>
      <c r="S17" s="109"/>
      <c r="T17" s="109"/>
      <c r="U17" s="23"/>
      <c r="V17" s="24"/>
      <c r="W17" s="109"/>
      <c r="X17" s="109"/>
      <c r="Y17" s="109"/>
      <c r="Z17" s="17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0">
    <mergeCell ref="C17:E17"/>
    <mergeCell ref="H17:J17"/>
    <mergeCell ref="M17:O17"/>
    <mergeCell ref="R17:T17"/>
    <mergeCell ref="W17:Y17"/>
    <mergeCell ref="C15:E15"/>
    <mergeCell ref="H15:J15"/>
    <mergeCell ref="M15:O15"/>
    <mergeCell ref="R15:T15"/>
    <mergeCell ref="W15:Y15"/>
    <mergeCell ref="R11:T11"/>
    <mergeCell ref="W11:Y11"/>
    <mergeCell ref="C13:E13"/>
    <mergeCell ref="H13:J13"/>
    <mergeCell ref="M13:O13"/>
    <mergeCell ref="W13:Y13"/>
    <mergeCell ref="R13:T13"/>
    <mergeCell ref="B2:H2"/>
    <mergeCell ref="J2:M2"/>
    <mergeCell ref="O2:S2"/>
    <mergeCell ref="B5:F5"/>
    <mergeCell ref="G5:K5"/>
    <mergeCell ref="L5:P5"/>
    <mergeCell ref="Q5:U5"/>
    <mergeCell ref="V5:Z5"/>
    <mergeCell ref="AA5:AE5"/>
    <mergeCell ref="AF5:AJ5"/>
    <mergeCell ref="C7:E7"/>
    <mergeCell ref="C11:E11"/>
    <mergeCell ref="C9:E9"/>
    <mergeCell ref="H7:J7"/>
    <mergeCell ref="M7:O7"/>
    <mergeCell ref="R7:T7"/>
    <mergeCell ref="W7:Y7"/>
    <mergeCell ref="R9:T9"/>
    <mergeCell ref="W9:Y9"/>
    <mergeCell ref="M9:O9"/>
    <mergeCell ref="H9:J9"/>
    <mergeCell ref="H11:J11"/>
    <mergeCell ref="M11:O11"/>
  </mergeCells>
  <dataValidations count="2">
    <dataValidation type="list" allowBlank="1" showInputMessage="1" showErrorMessage="1" errorTitle="Fout." error="Deze agenda werkt niet goed als u niet een maand in de lijst selecteert of een naam typt in de cel." sqref="B2:H2" xr:uid="{00000000-0002-0000-0700-000000000000}">
      <formula1>"januari,februari,maart,april,mei,juni,juli,augustus,september,oktober,november,december"</formula1>
    </dataValidation>
    <dataValidation type="list" allowBlank="1" showInputMessage="1" showErrorMessage="1" errorTitle="Fout." error="Deze agenda werkt niet goed als u niet een weekdag in de lijst selecteert of een naam typt in de cel. " sqref="O2:S2" xr:uid="{00000000-0002-0000-0700-000001000000}">
      <formula1>"maandag, dinsdag, woensdag, donderdag, vrijdag, zaterdag, zondag"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  <pageSetUpPr fitToPage="1"/>
  </sheetPr>
  <dimension ref="B2:AJ23"/>
  <sheetViews>
    <sheetView showGridLines="0" topLeftCell="A2" zoomScale="70" zoomScaleNormal="70" workbookViewId="0">
      <selection activeCell="AD15" sqref="AD15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58</v>
      </c>
      <c r="C2" s="80"/>
      <c r="D2" s="80"/>
      <c r="E2" s="80"/>
      <c r="F2" s="80"/>
      <c r="G2" s="80"/>
      <c r="H2" s="80"/>
      <c r="I2" s="13"/>
      <c r="J2" s="81">
        <v>2027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46440</v>
      </c>
      <c r="C5" s="84"/>
      <c r="D5" s="84"/>
      <c r="E5" s="84"/>
      <c r="F5" s="84"/>
      <c r="G5" s="74">
        <f>INDEX(agenda,,2)</f>
        <v>46441</v>
      </c>
      <c r="H5" s="74"/>
      <c r="I5" s="74"/>
      <c r="J5" s="74"/>
      <c r="K5" s="74"/>
      <c r="L5" s="74">
        <f>INDEX(agenda,,3)</f>
        <v>46442</v>
      </c>
      <c r="M5" s="74"/>
      <c r="N5" s="74"/>
      <c r="O5" s="74"/>
      <c r="P5" s="74"/>
      <c r="Q5" s="74">
        <f>INDEX(agenda,,4)</f>
        <v>46443</v>
      </c>
      <c r="R5" s="74"/>
      <c r="S5" s="74"/>
      <c r="T5" s="74"/>
      <c r="U5" s="74"/>
      <c r="V5" s="74">
        <f>INDEX(agenda,,5)</f>
        <v>46444</v>
      </c>
      <c r="W5" s="74"/>
      <c r="X5" s="74"/>
      <c r="Y5" s="74"/>
      <c r="Z5" s="74"/>
      <c r="AA5" s="75">
        <f>INDEX(agenda,,6)</f>
        <v>46445</v>
      </c>
      <c r="AB5" s="75"/>
      <c r="AC5" s="75"/>
      <c r="AD5" s="75"/>
      <c r="AE5" s="75"/>
      <c r="AF5" s="77">
        <f>INDEX(agenda,,7)</f>
        <v>46446</v>
      </c>
      <c r="AG5" s="77"/>
      <c r="AH5" s="77"/>
      <c r="AI5" s="77"/>
      <c r="AJ5" s="78"/>
    </row>
    <row r="6" spans="2:36" ht="24" customHeight="1" x14ac:dyDescent="0.35">
      <c r="B6" s="10"/>
      <c r="C6" s="27">
        <f>INDEX(agenda,ndx+0,1)</f>
        <v>46447</v>
      </c>
      <c r="D6" s="27"/>
      <c r="E6" s="27"/>
      <c r="F6" s="23"/>
      <c r="G6" s="24"/>
      <c r="H6" s="27">
        <f>INDEX(agenda,ndx+0,2)</f>
        <v>46448</v>
      </c>
      <c r="I6" s="27"/>
      <c r="J6" s="27"/>
      <c r="K6" s="23"/>
      <c r="L6" s="24"/>
      <c r="M6" s="27">
        <f>INDEX(agenda,ndx+0,3)</f>
        <v>46449</v>
      </c>
      <c r="N6" s="27"/>
      <c r="O6" s="27"/>
      <c r="P6" s="23"/>
      <c r="Q6" s="24"/>
      <c r="R6" s="27">
        <f>INDEX(agenda,ndx+0,4)</f>
        <v>46450</v>
      </c>
      <c r="S6" s="27"/>
      <c r="T6" s="27"/>
      <c r="U6" s="23"/>
      <c r="V6" s="24"/>
      <c r="W6" s="27">
        <f>INDEX(agenda,ndx+0,5)</f>
        <v>46451</v>
      </c>
      <c r="X6" s="27"/>
      <c r="Y6" s="27"/>
      <c r="Z6" s="9"/>
      <c r="AA6" s="10"/>
      <c r="AB6" s="11">
        <f>INDEX(agenda,ndx+0,6)</f>
        <v>46452</v>
      </c>
      <c r="AC6" s="11"/>
      <c r="AD6" s="11"/>
      <c r="AE6" s="9"/>
      <c r="AF6" s="10"/>
      <c r="AG6" s="11">
        <f>INDEX(agenda,ndx+0,7)</f>
        <v>46453</v>
      </c>
      <c r="AH6" s="11"/>
      <c r="AI6" s="11"/>
      <c r="AJ6" s="9"/>
    </row>
    <row r="7" spans="2:36" ht="59.25" customHeight="1" x14ac:dyDescent="0.35">
      <c r="B7" s="10"/>
      <c r="C7" s="79" t="s">
        <v>18</v>
      </c>
      <c r="D7" s="79"/>
      <c r="E7" s="79"/>
      <c r="F7" s="23"/>
      <c r="G7" s="24"/>
      <c r="H7" s="86"/>
      <c r="I7" s="86"/>
      <c r="J7" s="86"/>
      <c r="K7" s="47"/>
      <c r="L7" s="24"/>
      <c r="M7" s="86"/>
      <c r="N7" s="86"/>
      <c r="O7" s="86"/>
      <c r="P7" s="23"/>
      <c r="Q7" s="24"/>
      <c r="R7" s="86"/>
      <c r="S7" s="86"/>
      <c r="T7" s="86"/>
      <c r="U7" s="23"/>
      <c r="V7" s="24"/>
      <c r="W7" s="86"/>
      <c r="X7" s="86"/>
      <c r="Y7" s="86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27">
        <f>INDEX(agenda,ndx+1,1)</f>
        <v>46454</v>
      </c>
      <c r="D8" s="27"/>
      <c r="E8" s="27"/>
      <c r="F8" s="23"/>
      <c r="G8" s="24"/>
      <c r="H8" s="27">
        <f>INDEX(agenda,ndx+1,2)</f>
        <v>46455</v>
      </c>
      <c r="I8" s="27"/>
      <c r="J8" s="27"/>
      <c r="K8" s="23"/>
      <c r="L8" s="24"/>
      <c r="M8" s="27">
        <f>INDEX(agenda,ndx+1,3)</f>
        <v>46456</v>
      </c>
      <c r="N8" s="27"/>
      <c r="O8" s="27"/>
      <c r="P8" s="23"/>
      <c r="Q8" s="24"/>
      <c r="R8" s="27">
        <f>INDEX(agenda,ndx+1,4)</f>
        <v>46457</v>
      </c>
      <c r="S8" s="27"/>
      <c r="T8" s="27"/>
      <c r="U8" s="23"/>
      <c r="V8" s="24"/>
      <c r="W8" s="27">
        <f>INDEX(agenda,ndx+1,5)</f>
        <v>46458</v>
      </c>
      <c r="X8" s="27"/>
      <c r="Y8" s="37"/>
      <c r="Z8" s="9"/>
      <c r="AA8" s="10"/>
      <c r="AB8" s="16">
        <f>INDEX(agenda,ndx+1,6)</f>
        <v>46459</v>
      </c>
      <c r="AC8" s="16"/>
      <c r="AD8" s="16"/>
      <c r="AE8" s="17"/>
      <c r="AF8" s="18"/>
      <c r="AG8" s="16">
        <f>INDEX(agenda,ndx+1,7)</f>
        <v>46460</v>
      </c>
      <c r="AH8" s="16"/>
      <c r="AI8" s="16"/>
      <c r="AJ8" s="9"/>
    </row>
    <row r="9" spans="2:36" ht="59.25" customHeight="1" x14ac:dyDescent="0.35">
      <c r="B9" s="10"/>
      <c r="C9" s="86" t="s">
        <v>18</v>
      </c>
      <c r="D9" s="86"/>
      <c r="E9" s="86"/>
      <c r="F9" s="23"/>
      <c r="G9" s="24"/>
      <c r="H9" s="114"/>
      <c r="I9" s="117"/>
      <c r="J9" s="117"/>
      <c r="K9" s="23"/>
      <c r="L9" s="24"/>
      <c r="M9" s="107"/>
      <c r="N9" s="107"/>
      <c r="O9" s="107"/>
      <c r="P9" s="23"/>
      <c r="Q9" s="24"/>
      <c r="R9" s="86"/>
      <c r="S9" s="86"/>
      <c r="T9" s="86"/>
      <c r="U9" s="23"/>
      <c r="V9" s="24"/>
      <c r="W9" s="86" t="s">
        <v>59</v>
      </c>
      <c r="X9" s="86"/>
      <c r="Y9" s="86"/>
      <c r="Z9" s="9"/>
      <c r="AA9" s="10"/>
      <c r="AB9" s="98"/>
      <c r="AC9" s="98"/>
      <c r="AD9" s="98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65">
        <f>INDEX(agenda,ndx+2,1)</f>
        <v>46461</v>
      </c>
      <c r="D10" s="65"/>
      <c r="E10" s="65"/>
      <c r="F10" s="66"/>
      <c r="G10" s="67"/>
      <c r="H10" s="65">
        <f>INDEX(agenda,ndx+2,2)</f>
        <v>46462</v>
      </c>
      <c r="I10" s="65"/>
      <c r="J10" s="65"/>
      <c r="K10" s="66"/>
      <c r="L10" s="67"/>
      <c r="M10" s="65">
        <f>INDEX(agenda,ndx+2,3)</f>
        <v>46463</v>
      </c>
      <c r="N10" s="65"/>
      <c r="O10" s="65"/>
      <c r="P10" s="66"/>
      <c r="Q10" s="67"/>
      <c r="R10" s="65">
        <f>INDEX(agenda,ndx+2,4)</f>
        <v>46464</v>
      </c>
      <c r="S10" s="65"/>
      <c r="T10" s="65"/>
      <c r="U10" s="66"/>
      <c r="V10" s="67"/>
      <c r="W10" s="65">
        <f>INDEX(agenda,ndx+2,5)</f>
        <v>46465</v>
      </c>
      <c r="X10" s="65"/>
      <c r="Y10" s="65"/>
      <c r="Z10" s="9"/>
      <c r="AA10" s="10"/>
      <c r="AB10" s="16">
        <f>INDEX(agenda,ndx+2,6)</f>
        <v>46466</v>
      </c>
      <c r="AC10" s="16"/>
      <c r="AD10" s="16"/>
      <c r="AE10" s="17"/>
      <c r="AF10" s="18"/>
      <c r="AG10" s="16">
        <f>INDEX(agenda,ndx+2,7)</f>
        <v>46467</v>
      </c>
      <c r="AH10" s="16"/>
      <c r="AI10" s="16"/>
      <c r="AJ10" s="9"/>
    </row>
    <row r="11" spans="2:36" ht="59.25" customHeight="1" x14ac:dyDescent="0.35">
      <c r="B11" s="10"/>
      <c r="C11" s="73" t="s">
        <v>60</v>
      </c>
      <c r="D11" s="73"/>
      <c r="E11" s="73"/>
      <c r="F11" s="66"/>
      <c r="G11" s="67"/>
      <c r="H11" s="73" t="s">
        <v>61</v>
      </c>
      <c r="I11" s="73"/>
      <c r="J11" s="73"/>
      <c r="K11" s="66"/>
      <c r="L11" s="67"/>
      <c r="M11" s="73" t="s">
        <v>60</v>
      </c>
      <c r="N11" s="73"/>
      <c r="O11" s="73"/>
      <c r="P11" s="66"/>
      <c r="Q11" s="67"/>
      <c r="R11" s="73" t="s">
        <v>60</v>
      </c>
      <c r="S11" s="73"/>
      <c r="T11" s="73"/>
      <c r="U11" s="66"/>
      <c r="V11" s="67"/>
      <c r="W11" s="73" t="s">
        <v>60</v>
      </c>
      <c r="X11" s="73"/>
      <c r="Y11" s="73"/>
      <c r="Z11" s="9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27">
        <f>INDEX(agenda,ndx+3,1)</f>
        <v>46468</v>
      </c>
      <c r="D12" s="27"/>
      <c r="E12" s="27"/>
      <c r="F12" s="23"/>
      <c r="G12" s="24"/>
      <c r="H12" s="27">
        <f>INDEX(agenda,ndx+3,2)</f>
        <v>46469</v>
      </c>
      <c r="I12" s="27"/>
      <c r="J12" s="27"/>
      <c r="K12" s="23"/>
      <c r="L12" s="24"/>
      <c r="M12" s="27">
        <f>INDEX(agenda,ndx+3,3)</f>
        <v>46470</v>
      </c>
      <c r="N12" s="27"/>
      <c r="O12" s="27"/>
      <c r="P12" s="23"/>
      <c r="Q12" s="24"/>
      <c r="R12" s="63">
        <f>INDEX(agenda,ndx+3,4)</f>
        <v>46471</v>
      </c>
      <c r="S12" s="63"/>
      <c r="T12" s="63"/>
      <c r="U12" s="23"/>
      <c r="V12" s="24"/>
      <c r="W12" s="27">
        <f>INDEX(agenda,ndx+3,5)</f>
        <v>46472</v>
      </c>
      <c r="X12" s="27"/>
      <c r="Y12" s="27"/>
      <c r="Z12" s="9"/>
      <c r="AA12" s="10"/>
      <c r="AB12" s="16">
        <f>INDEX(agenda,ndx+3,6)</f>
        <v>46473</v>
      </c>
      <c r="AC12" s="16"/>
      <c r="AD12" s="16"/>
      <c r="AE12" s="17"/>
      <c r="AF12" s="18"/>
      <c r="AG12" s="16">
        <f>INDEX(agenda,ndx+3,7)</f>
        <v>46474</v>
      </c>
      <c r="AH12" s="16"/>
      <c r="AI12" s="16"/>
      <c r="AJ12" s="9"/>
    </row>
    <row r="13" spans="2:36" ht="59.25" customHeight="1" x14ac:dyDescent="0.35">
      <c r="B13" s="10"/>
      <c r="C13" s="118" t="s">
        <v>6</v>
      </c>
      <c r="D13" s="118"/>
      <c r="E13" s="118"/>
      <c r="F13" s="23"/>
      <c r="G13" s="24"/>
      <c r="H13" s="118"/>
      <c r="I13" s="118"/>
      <c r="J13" s="118"/>
      <c r="K13" s="23"/>
      <c r="L13" s="24"/>
      <c r="M13" s="86"/>
      <c r="N13" s="86"/>
      <c r="O13" s="86"/>
      <c r="P13" s="23"/>
      <c r="Q13" s="24"/>
      <c r="R13" s="120" t="s">
        <v>13</v>
      </c>
      <c r="S13" s="120"/>
      <c r="T13" s="120"/>
      <c r="U13" s="23"/>
      <c r="V13" s="24"/>
      <c r="W13" s="119" t="s">
        <v>62</v>
      </c>
      <c r="X13" s="119"/>
      <c r="Y13" s="119"/>
      <c r="Z13" s="23"/>
      <c r="AA13" s="10"/>
      <c r="AB13" s="14"/>
      <c r="AC13" s="14"/>
      <c r="AD13" s="14"/>
      <c r="AE13" s="17"/>
      <c r="AF13" s="18"/>
      <c r="AG13" s="14" t="s">
        <v>63</v>
      </c>
      <c r="AH13" s="14"/>
      <c r="AI13" s="14"/>
      <c r="AJ13" s="9"/>
    </row>
    <row r="14" spans="2:36" ht="24" customHeight="1" x14ac:dyDescent="0.35">
      <c r="B14" s="10"/>
      <c r="C14" s="27">
        <f>INDEX(agenda,ndx+4,1)</f>
        <v>46475</v>
      </c>
      <c r="D14" s="27"/>
      <c r="E14" s="27"/>
      <c r="F14" s="23"/>
      <c r="G14" s="24"/>
      <c r="H14" s="27">
        <f>INDEX(agenda,ndx+4,2)</f>
        <v>46476</v>
      </c>
      <c r="I14" s="27"/>
      <c r="J14" s="27"/>
      <c r="K14" s="23"/>
      <c r="L14" s="24"/>
      <c r="M14" s="27">
        <f>INDEX(agenda,ndx+4,3)</f>
        <v>46477</v>
      </c>
      <c r="N14" s="27"/>
      <c r="O14" s="27"/>
      <c r="P14" s="23"/>
      <c r="Q14" s="24"/>
      <c r="R14" s="52">
        <f>INDEX(agenda,ndx+4,4)</f>
        <v>46478</v>
      </c>
      <c r="S14" s="27"/>
      <c r="T14" s="27"/>
      <c r="U14" s="23"/>
      <c r="V14" s="24"/>
      <c r="W14" s="52">
        <f>INDEX(agenda,ndx+4,5)</f>
        <v>46479</v>
      </c>
      <c r="X14" s="27"/>
      <c r="Y14" s="27"/>
      <c r="Z14" s="23"/>
      <c r="AA14" s="10"/>
      <c r="AB14" s="56">
        <f>INDEX(agenda,ndx+4,6)</f>
        <v>46480</v>
      </c>
      <c r="AC14" s="16"/>
      <c r="AD14" s="16"/>
      <c r="AE14" s="17"/>
      <c r="AF14" s="18"/>
      <c r="AG14" s="56">
        <f>INDEX(agenda,ndx+4,7)</f>
        <v>46481</v>
      </c>
      <c r="AH14" s="16"/>
      <c r="AI14" s="16"/>
      <c r="AJ14" s="9"/>
    </row>
    <row r="15" spans="2:36" ht="59.25" customHeight="1" x14ac:dyDescent="0.35">
      <c r="B15" s="10"/>
      <c r="C15" s="95" t="s">
        <v>64</v>
      </c>
      <c r="D15" s="95"/>
      <c r="E15" s="95"/>
      <c r="F15" s="23"/>
      <c r="G15" s="24"/>
      <c r="H15" s="122"/>
      <c r="I15" s="110"/>
      <c r="J15" s="110"/>
      <c r="K15" s="23"/>
      <c r="L15" s="24"/>
      <c r="M15" s="86"/>
      <c r="N15" s="86"/>
      <c r="O15" s="86"/>
      <c r="P15" s="23"/>
      <c r="Q15" s="24"/>
      <c r="R15" s="86"/>
      <c r="S15" s="86"/>
      <c r="T15" s="86"/>
      <c r="U15" s="23"/>
      <c r="V15" s="24"/>
      <c r="W15" s="86"/>
      <c r="X15" s="86"/>
      <c r="Y15" s="86"/>
      <c r="Z15" s="23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52">
        <f>INDEX(agenda,ndx+5,1)</f>
        <v>46482</v>
      </c>
      <c r="D16" s="52"/>
      <c r="E16" s="27"/>
      <c r="F16" s="23"/>
      <c r="G16" s="24"/>
      <c r="H16" s="52">
        <f>INDEX(agenda,ndx+5,2)</f>
        <v>46483</v>
      </c>
      <c r="I16" s="27"/>
      <c r="J16" s="27"/>
      <c r="K16" s="23"/>
      <c r="L16" s="24"/>
      <c r="M16" s="52">
        <f>INDEX(agenda,ndx+5,3)</f>
        <v>46484</v>
      </c>
      <c r="N16" s="27"/>
      <c r="O16" s="27"/>
      <c r="P16" s="23"/>
      <c r="Q16" s="24"/>
      <c r="R16" s="52">
        <f>INDEX(agenda,ndx+5,4)</f>
        <v>46485</v>
      </c>
      <c r="S16" s="27"/>
      <c r="T16" s="27"/>
      <c r="U16" s="23"/>
      <c r="V16" s="24"/>
      <c r="W16" s="52">
        <f>INDEX(agenda,ndx+5,5)</f>
        <v>46486</v>
      </c>
      <c r="X16" s="27"/>
      <c r="Y16" s="27"/>
      <c r="Z16" s="9"/>
      <c r="AA16" s="10"/>
      <c r="AB16" s="56">
        <f>INDEX(agenda,ndx+5,6)</f>
        <v>46487</v>
      </c>
      <c r="AC16" s="16"/>
      <c r="AD16" s="16"/>
      <c r="AE16" s="17"/>
      <c r="AF16" s="18"/>
      <c r="AG16" s="56">
        <f>INDEX(agenda,ndx+5,7)</f>
        <v>46488</v>
      </c>
      <c r="AH16" s="16"/>
      <c r="AI16" s="16"/>
      <c r="AJ16" s="9"/>
    </row>
    <row r="17" spans="2:36" ht="59.25" customHeight="1" x14ac:dyDescent="0.35">
      <c r="B17" s="10"/>
      <c r="C17" s="109"/>
      <c r="D17" s="109"/>
      <c r="E17" s="109"/>
      <c r="F17" s="23"/>
      <c r="G17" s="24"/>
      <c r="H17" s="121"/>
      <c r="I17" s="109"/>
      <c r="J17" s="109"/>
      <c r="K17" s="23"/>
      <c r="L17" s="24"/>
      <c r="M17" s="109"/>
      <c r="N17" s="109"/>
      <c r="O17" s="109"/>
      <c r="P17" s="23"/>
      <c r="Q17" s="24"/>
      <c r="R17" s="109"/>
      <c r="S17" s="109"/>
      <c r="T17" s="109"/>
      <c r="U17" s="23"/>
      <c r="V17" s="24"/>
      <c r="W17" s="109"/>
      <c r="X17" s="109"/>
      <c r="Y17" s="109"/>
      <c r="Z17" s="17"/>
      <c r="AA17" s="18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35" t="s">
        <v>11</v>
      </c>
      <c r="D18" s="35"/>
      <c r="E18" s="36"/>
      <c r="F18" s="37"/>
      <c r="G18" s="37"/>
      <c r="H18" s="36"/>
      <c r="I18" s="36"/>
      <c r="J18" s="36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AJ18" s="3"/>
    </row>
    <row r="19" spans="2:36" ht="21.75" customHeight="1" x14ac:dyDescent="0.35">
      <c r="B19" s="2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AJ19" s="3"/>
    </row>
    <row r="20" spans="2:36" ht="21.75" customHeight="1" x14ac:dyDescent="0.35">
      <c r="B20" s="2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AJ20" s="3"/>
    </row>
    <row r="21" spans="2:36" ht="21.75" customHeight="1" x14ac:dyDescent="0.35">
      <c r="B21" s="4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  <row r="22" spans="2:36" x14ac:dyDescent="0.35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2:36" x14ac:dyDescent="0.35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</sheetData>
  <mergeCells count="41">
    <mergeCell ref="C15:E15"/>
    <mergeCell ref="M15:O15"/>
    <mergeCell ref="R15:T15"/>
    <mergeCell ref="W15:Y15"/>
    <mergeCell ref="C17:E17"/>
    <mergeCell ref="H17:J17"/>
    <mergeCell ref="M17:O17"/>
    <mergeCell ref="R17:T17"/>
    <mergeCell ref="W17:Y17"/>
    <mergeCell ref="H15:J15"/>
    <mergeCell ref="M11:O11"/>
    <mergeCell ref="R11:T11"/>
    <mergeCell ref="W11:Y11"/>
    <mergeCell ref="M13:O13"/>
    <mergeCell ref="C13:E13"/>
    <mergeCell ref="H13:J13"/>
    <mergeCell ref="W13:Y13"/>
    <mergeCell ref="R13:T13"/>
    <mergeCell ref="C11:E11"/>
    <mergeCell ref="H11:J11"/>
    <mergeCell ref="B2:H2"/>
    <mergeCell ref="J2:M2"/>
    <mergeCell ref="O2:S2"/>
    <mergeCell ref="B5:F5"/>
    <mergeCell ref="G5:K5"/>
    <mergeCell ref="L5:P5"/>
    <mergeCell ref="Q5:U5"/>
    <mergeCell ref="V5:Z5"/>
    <mergeCell ref="AA5:AE5"/>
    <mergeCell ref="AF5:AJ5"/>
    <mergeCell ref="C7:E7"/>
    <mergeCell ref="C9:E9"/>
    <mergeCell ref="AB9:AD9"/>
    <mergeCell ref="M7:O7"/>
    <mergeCell ref="R7:T7"/>
    <mergeCell ref="W7:Y7"/>
    <mergeCell ref="H7:J7"/>
    <mergeCell ref="H9:J9"/>
    <mergeCell ref="R9:T9"/>
    <mergeCell ref="W9:Y9"/>
    <mergeCell ref="M9:O9"/>
  </mergeCells>
  <dataValidations count="2">
    <dataValidation type="list" allowBlank="1" showInputMessage="1" showErrorMessage="1" errorTitle="Fout." error="Deze agenda werkt niet goed als u niet een weekdag in de lijst selecteert of een naam typt in de cel. " sqref="O2:S2" xr:uid="{00000000-0002-0000-0800-000000000000}">
      <formula1>"maandag, dinsdag, woensdag, donderdag, vrijdag, zaterdag, zondag"</formula1>
    </dataValidation>
    <dataValidation type="list" allowBlank="1" showInputMessage="1" showErrorMessage="1" errorTitle="Fout." error="Deze agenda werkt niet goed als u niet een maand in de lijst selecteert of een naam typt in de cel." sqref="B2:H2" xr:uid="{00000000-0002-0000-0800-000001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  <pageSetUpPr fitToPage="1"/>
  </sheetPr>
  <dimension ref="B2:AY21"/>
  <sheetViews>
    <sheetView showGridLines="0" topLeftCell="A7" zoomScale="70" zoomScaleNormal="70" workbookViewId="0">
      <selection activeCell="W13" sqref="W13:Y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51" ht="43.5" customHeight="1" x14ac:dyDescent="0.35">
      <c r="B2" s="80" t="s">
        <v>65</v>
      </c>
      <c r="C2" s="80"/>
      <c r="D2" s="80"/>
      <c r="E2" s="80"/>
      <c r="F2" s="80"/>
      <c r="G2" s="80"/>
      <c r="H2" s="80"/>
      <c r="I2" s="13"/>
      <c r="J2" s="81">
        <v>2027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51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51" ht="21" customHeight="1" x14ac:dyDescent="0.35">
      <c r="B5" s="83">
        <f>INDEX(agenda,,1)</f>
        <v>46468</v>
      </c>
      <c r="C5" s="84"/>
      <c r="D5" s="84"/>
      <c r="E5" s="84"/>
      <c r="F5" s="84"/>
      <c r="G5" s="74">
        <f>INDEX(agenda,,2)</f>
        <v>46469</v>
      </c>
      <c r="H5" s="74"/>
      <c r="I5" s="74"/>
      <c r="J5" s="74"/>
      <c r="K5" s="74"/>
      <c r="L5" s="74">
        <f>INDEX(agenda,,3)</f>
        <v>46470</v>
      </c>
      <c r="M5" s="74"/>
      <c r="N5" s="74"/>
      <c r="O5" s="74"/>
      <c r="P5" s="74"/>
      <c r="Q5" s="74">
        <f>INDEX(agenda,,4)</f>
        <v>46471</v>
      </c>
      <c r="R5" s="74"/>
      <c r="S5" s="74"/>
      <c r="T5" s="74"/>
      <c r="U5" s="74"/>
      <c r="V5" s="74">
        <f>INDEX(agenda,,5)</f>
        <v>46472</v>
      </c>
      <c r="W5" s="74"/>
      <c r="X5" s="74"/>
      <c r="Y5" s="74"/>
      <c r="Z5" s="74"/>
      <c r="AA5" s="75">
        <f>INDEX(agenda,,6)</f>
        <v>46473</v>
      </c>
      <c r="AB5" s="75"/>
      <c r="AC5" s="75"/>
      <c r="AD5" s="75"/>
      <c r="AE5" s="75"/>
      <c r="AF5" s="77">
        <f>INDEX(agenda,,7)</f>
        <v>46474</v>
      </c>
      <c r="AG5" s="77"/>
      <c r="AH5" s="77"/>
      <c r="AI5" s="77"/>
      <c r="AJ5" s="78"/>
    </row>
    <row r="6" spans="2:51" ht="24" customHeight="1" x14ac:dyDescent="0.35">
      <c r="B6" s="10"/>
      <c r="C6" s="52">
        <f>INDEX(agenda,ndx+0,1)</f>
        <v>46475</v>
      </c>
      <c r="D6" s="27"/>
      <c r="E6" s="27"/>
      <c r="F6" s="23"/>
      <c r="G6" s="24"/>
      <c r="H6" s="52">
        <f>INDEX(agenda,ndx+0,2)</f>
        <v>46476</v>
      </c>
      <c r="I6" s="27"/>
      <c r="J6" s="27"/>
      <c r="K6" s="23"/>
      <c r="L6" s="24"/>
      <c r="M6" s="52">
        <f>INDEX(agenda,ndx+0,3)</f>
        <v>46477</v>
      </c>
      <c r="N6" s="27"/>
      <c r="O6" s="27"/>
      <c r="P6" s="23"/>
      <c r="Q6" s="24"/>
      <c r="R6" s="27">
        <f>INDEX(agenda,ndx+0,4)</f>
        <v>46478</v>
      </c>
      <c r="S6" s="27"/>
      <c r="T6" s="27"/>
      <c r="U6" s="23"/>
      <c r="V6" s="24"/>
      <c r="W6" s="27">
        <f>INDEX(agenda,ndx+0,5)</f>
        <v>46479</v>
      </c>
      <c r="X6" s="27"/>
      <c r="Y6" s="27"/>
      <c r="Z6" s="9"/>
      <c r="AA6" s="10"/>
      <c r="AB6" s="11">
        <f>INDEX(agenda,ndx+0,6)</f>
        <v>46480</v>
      </c>
      <c r="AC6" s="11"/>
      <c r="AD6" s="11"/>
      <c r="AE6" s="9"/>
      <c r="AF6" s="10"/>
      <c r="AG6" s="11">
        <f>INDEX(agenda,ndx+0,7)</f>
        <v>46481</v>
      </c>
      <c r="AH6" s="11"/>
      <c r="AI6" s="11"/>
      <c r="AJ6" s="9"/>
    </row>
    <row r="7" spans="2:51" ht="59.25" customHeight="1" x14ac:dyDescent="0.35">
      <c r="B7" s="10"/>
      <c r="C7" s="79"/>
      <c r="D7" s="79"/>
      <c r="E7" s="79"/>
      <c r="F7" s="23"/>
      <c r="G7" s="24"/>
      <c r="H7" s="86"/>
      <c r="I7" s="86"/>
      <c r="J7" s="86"/>
      <c r="K7" s="23"/>
      <c r="L7" s="24"/>
      <c r="M7" s="86"/>
      <c r="N7" s="86"/>
      <c r="O7" s="86"/>
      <c r="P7" s="23"/>
      <c r="Q7" s="24"/>
      <c r="R7" s="86"/>
      <c r="S7" s="86"/>
      <c r="T7" s="86"/>
      <c r="U7" s="23"/>
      <c r="V7" s="24"/>
      <c r="W7" s="86"/>
      <c r="X7" s="86"/>
      <c r="Y7" s="86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51" ht="24" customHeight="1" x14ac:dyDescent="0.35">
      <c r="B8" s="10"/>
      <c r="C8" s="27">
        <f>INDEX(agenda,ndx+1,1)</f>
        <v>46482</v>
      </c>
      <c r="D8" s="27"/>
      <c r="E8" s="27"/>
      <c r="F8" s="23"/>
      <c r="G8" s="24"/>
      <c r="H8" s="27">
        <f>INDEX(agenda,ndx+1,2)</f>
        <v>46483</v>
      </c>
      <c r="I8" s="27"/>
      <c r="J8" s="27"/>
      <c r="K8" s="23"/>
      <c r="L8" s="24"/>
      <c r="M8" s="27">
        <f>INDEX(agenda,ndx+1,3)</f>
        <v>46484</v>
      </c>
      <c r="N8" s="27"/>
      <c r="O8" s="27"/>
      <c r="P8" s="23"/>
      <c r="Q8" s="24"/>
      <c r="R8" s="27">
        <f>INDEX(agenda,ndx+1,4)</f>
        <v>46485</v>
      </c>
      <c r="S8" s="27"/>
      <c r="T8" s="27"/>
      <c r="U8" s="23"/>
      <c r="V8" s="24"/>
      <c r="W8" s="27">
        <f>INDEX(agenda,ndx+1,5)</f>
        <v>46486</v>
      </c>
      <c r="X8" s="27"/>
      <c r="Y8" s="27"/>
      <c r="Z8" s="9"/>
      <c r="AA8" s="10"/>
      <c r="AB8" s="16">
        <f>INDEX(agenda,ndx+1,6)</f>
        <v>46487</v>
      </c>
      <c r="AC8" s="16"/>
      <c r="AD8" s="16"/>
      <c r="AE8" s="17"/>
      <c r="AF8" s="18"/>
      <c r="AG8" s="16">
        <f>INDEX(agenda,ndx+1,7)</f>
        <v>46488</v>
      </c>
      <c r="AH8" s="16"/>
      <c r="AI8" s="16"/>
      <c r="AJ8" s="9"/>
    </row>
    <row r="9" spans="2:51" ht="59.25" customHeight="1" x14ac:dyDescent="0.35">
      <c r="B9" s="10"/>
      <c r="C9" s="86"/>
      <c r="D9" s="86"/>
      <c r="E9" s="86"/>
      <c r="F9" s="23"/>
      <c r="G9" s="24"/>
      <c r="H9" s="86" t="s">
        <v>66</v>
      </c>
      <c r="I9" s="86"/>
      <c r="J9" s="86"/>
      <c r="K9" s="23"/>
      <c r="L9" s="24"/>
      <c r="M9" s="86"/>
      <c r="N9" s="86"/>
      <c r="O9" s="86"/>
      <c r="P9" s="23"/>
      <c r="Q9" s="24"/>
      <c r="R9" s="86"/>
      <c r="S9" s="86"/>
      <c r="T9" s="86"/>
      <c r="U9" s="23"/>
      <c r="V9" s="24"/>
      <c r="W9" s="86" t="s">
        <v>6</v>
      </c>
      <c r="X9" s="86"/>
      <c r="Y9" s="86"/>
      <c r="Z9" s="9"/>
      <c r="AA9" s="10"/>
      <c r="AB9" s="14"/>
      <c r="AC9" s="14"/>
      <c r="AD9" s="14"/>
      <c r="AE9" s="23"/>
      <c r="AF9" s="24"/>
      <c r="AG9" s="14"/>
      <c r="AH9" s="14"/>
      <c r="AI9" s="14"/>
      <c r="AJ9" s="9"/>
    </row>
    <row r="10" spans="2:51" ht="24" customHeight="1" x14ac:dyDescent="0.35">
      <c r="B10" s="10"/>
      <c r="C10" s="63">
        <f>INDEX(agenda,ndx+2,1)</f>
        <v>46489</v>
      </c>
      <c r="D10" s="63"/>
      <c r="E10" s="63"/>
      <c r="F10" s="9"/>
      <c r="G10" s="10"/>
      <c r="H10" s="11">
        <f>INDEX(agenda,ndx+2,2)</f>
        <v>46490</v>
      </c>
      <c r="I10" s="11"/>
      <c r="J10" s="11"/>
      <c r="K10" s="9"/>
      <c r="L10" s="10"/>
      <c r="M10" s="27">
        <f>INDEX(agenda,ndx+2,3)</f>
        <v>46491</v>
      </c>
      <c r="N10" s="27"/>
      <c r="O10" s="27"/>
      <c r="P10" s="9"/>
      <c r="Q10" s="10"/>
      <c r="R10" s="11">
        <f>INDEX(agenda,ndx+2,4)</f>
        <v>46492</v>
      </c>
      <c r="S10" s="11"/>
      <c r="T10" s="11"/>
      <c r="U10" s="9"/>
      <c r="V10" s="10"/>
      <c r="W10" s="27">
        <f>INDEX(agenda,ndx+2,5)</f>
        <v>46493</v>
      </c>
      <c r="X10" s="27">
        <f>INDEX(agenda,ndx+2,5)</f>
        <v>46493</v>
      </c>
      <c r="Y10" s="27"/>
      <c r="Z10" s="23"/>
      <c r="AA10" s="24"/>
      <c r="AB10" s="27">
        <f>INDEX(agenda,ndx+2,6)</f>
        <v>46494</v>
      </c>
      <c r="AC10" s="27"/>
      <c r="AD10" s="27"/>
      <c r="AE10" s="23"/>
      <c r="AF10" s="24"/>
      <c r="AG10" s="27">
        <f>INDEX(agenda,ndx+2,7)</f>
        <v>46495</v>
      </c>
      <c r="AH10" s="27"/>
      <c r="AI10" s="27"/>
      <c r="AJ10" s="9"/>
    </row>
    <row r="11" spans="2:51" ht="59.25" customHeight="1" x14ac:dyDescent="0.35">
      <c r="B11" s="10"/>
      <c r="C11" s="104" t="s">
        <v>13</v>
      </c>
      <c r="D11" s="104"/>
      <c r="E11" s="104"/>
      <c r="F11" s="9"/>
      <c r="G11" s="10"/>
      <c r="H11" s="110"/>
      <c r="I11" s="110"/>
      <c r="J11" s="110"/>
      <c r="K11" s="9"/>
      <c r="L11" s="10"/>
      <c r="M11" s="86"/>
      <c r="N11" s="86"/>
      <c r="O11" s="86"/>
      <c r="P11" s="9"/>
      <c r="Q11" s="10"/>
      <c r="R11" s="110" t="s">
        <v>67</v>
      </c>
      <c r="S11" s="110"/>
      <c r="T11" s="110"/>
      <c r="U11" s="9"/>
      <c r="V11" s="10"/>
      <c r="W11" s="86"/>
      <c r="X11" s="86"/>
      <c r="Y11" s="86"/>
      <c r="Z11" s="23"/>
      <c r="AA11" s="24"/>
      <c r="AB11" s="14"/>
      <c r="AC11" s="14"/>
      <c r="AD11" s="14"/>
      <c r="AE11" s="23"/>
      <c r="AF11" s="24"/>
      <c r="AG11" s="98"/>
      <c r="AH11" s="98"/>
      <c r="AI11" s="98"/>
      <c r="AJ11" s="9"/>
      <c r="AY11" s="53"/>
    </row>
    <row r="12" spans="2:51" ht="24" customHeight="1" x14ac:dyDescent="0.35">
      <c r="B12" s="10"/>
      <c r="C12" s="27">
        <f>INDEX(agenda,ndx+3,1)</f>
        <v>46496</v>
      </c>
      <c r="D12" s="27"/>
      <c r="E12" s="27"/>
      <c r="F12" s="23"/>
      <c r="G12" s="24"/>
      <c r="H12" s="27">
        <f>INDEX(agenda,ndx+3,2)</f>
        <v>46497</v>
      </c>
      <c r="I12" s="27"/>
      <c r="J12" s="27"/>
      <c r="K12" s="23"/>
      <c r="L12" s="24"/>
      <c r="M12" s="27">
        <f>INDEX(agenda,ndx+3,3)</f>
        <v>46498</v>
      </c>
      <c r="N12" s="27"/>
      <c r="O12" s="27"/>
      <c r="P12" s="23"/>
      <c r="Q12" s="24"/>
      <c r="R12" s="27">
        <f>INDEX(agenda,ndx+3,4)</f>
        <v>46499</v>
      </c>
      <c r="S12" s="27"/>
      <c r="T12" s="27"/>
      <c r="U12" s="23"/>
      <c r="V12" s="24"/>
      <c r="W12" s="27">
        <f>INDEX(agenda,ndx+3,5)</f>
        <v>46500</v>
      </c>
      <c r="X12" s="27"/>
      <c r="Y12" s="27"/>
      <c r="Z12" s="23"/>
      <c r="AA12" s="24"/>
      <c r="AB12" s="27">
        <f>INDEX(agenda,ndx+3,6)</f>
        <v>46501</v>
      </c>
      <c r="AC12" s="27"/>
      <c r="AD12" s="27"/>
      <c r="AE12" s="23"/>
      <c r="AF12" s="24"/>
      <c r="AG12" s="27">
        <f>INDEX(agenda,ndx+3,7)</f>
        <v>46502</v>
      </c>
      <c r="AH12" s="27"/>
      <c r="AI12" s="27"/>
      <c r="AJ12" s="9"/>
    </row>
    <row r="13" spans="2:51" ht="59.25" customHeight="1" x14ac:dyDescent="0.35">
      <c r="B13" s="10"/>
      <c r="C13" s="123"/>
      <c r="D13" s="123"/>
      <c r="E13" s="123"/>
      <c r="F13" s="23"/>
      <c r="G13" s="24"/>
      <c r="H13" s="79"/>
      <c r="I13" s="79"/>
      <c r="J13" s="79"/>
      <c r="K13" s="23"/>
      <c r="L13" s="24"/>
      <c r="M13" s="79"/>
      <c r="N13" s="79"/>
      <c r="O13" s="79"/>
      <c r="P13" s="23"/>
      <c r="Q13" s="24"/>
      <c r="R13" s="79"/>
      <c r="S13" s="79"/>
      <c r="T13" s="79"/>
      <c r="U13" s="23"/>
      <c r="V13" s="24"/>
      <c r="W13" s="86" t="s">
        <v>68</v>
      </c>
      <c r="X13" s="86"/>
      <c r="Y13" s="86"/>
      <c r="Z13" s="23"/>
      <c r="AA13" s="24"/>
      <c r="AB13" s="14"/>
      <c r="AC13" s="14"/>
      <c r="AD13" s="14"/>
      <c r="AE13" s="23"/>
      <c r="AF13" s="24"/>
      <c r="AG13" s="111"/>
      <c r="AH13" s="111"/>
      <c r="AI13" s="111"/>
      <c r="AJ13" s="9"/>
    </row>
    <row r="14" spans="2:51" ht="24" customHeight="1" x14ac:dyDescent="0.35">
      <c r="B14" s="10"/>
      <c r="C14" s="41">
        <f>INDEX(agenda,ndx+4,1)</f>
        <v>46503</v>
      </c>
      <c r="D14" s="41"/>
      <c r="E14" s="41"/>
      <c r="F14" s="39"/>
      <c r="G14" s="40"/>
      <c r="H14" s="41">
        <f>INDEX(agenda,ndx+4,2)</f>
        <v>46504</v>
      </c>
      <c r="I14" s="41"/>
      <c r="J14" s="41"/>
      <c r="K14" s="39"/>
      <c r="L14" s="40"/>
      <c r="M14" s="41">
        <f>INDEX(agenda,ndx+4,3)</f>
        <v>46505</v>
      </c>
      <c r="N14" s="41"/>
      <c r="O14" s="41"/>
      <c r="P14" s="39"/>
      <c r="Q14" s="40"/>
      <c r="R14" s="41">
        <f>INDEX(agenda,ndx+4,4)</f>
        <v>46506</v>
      </c>
      <c r="S14" s="41"/>
      <c r="T14" s="41"/>
      <c r="U14" s="39"/>
      <c r="V14" s="40"/>
      <c r="W14" s="41">
        <f>INDEX(agenda,ndx+4,5)</f>
        <v>46507</v>
      </c>
      <c r="X14" s="41"/>
      <c r="Y14" s="41"/>
      <c r="Z14" s="20"/>
      <c r="AA14" s="21"/>
      <c r="AB14" s="54">
        <f>INDEX(agenda,ndx+4,6)</f>
        <v>46508</v>
      </c>
      <c r="AC14" s="26"/>
      <c r="AD14" s="26"/>
      <c r="AE14" s="20"/>
      <c r="AF14" s="21"/>
      <c r="AG14" s="54">
        <f>INDEX(agenda,ndx+4,7)</f>
        <v>46509</v>
      </c>
      <c r="AH14" s="26"/>
      <c r="AI14" s="26"/>
      <c r="AJ14" s="9"/>
    </row>
    <row r="15" spans="2:51" ht="59.25" customHeight="1" x14ac:dyDescent="0.35">
      <c r="B15" s="10"/>
      <c r="C15" s="124" t="s">
        <v>69</v>
      </c>
      <c r="D15" s="124"/>
      <c r="E15" s="124"/>
      <c r="F15" s="39"/>
      <c r="G15" s="40"/>
      <c r="H15" s="124" t="s">
        <v>69</v>
      </c>
      <c r="I15" s="124"/>
      <c r="J15" s="124"/>
      <c r="K15" s="39"/>
      <c r="L15" s="40"/>
      <c r="M15" s="124" t="s">
        <v>69</v>
      </c>
      <c r="N15" s="124"/>
      <c r="O15" s="124"/>
      <c r="P15" s="39"/>
      <c r="Q15" s="40"/>
      <c r="R15" s="124" t="s">
        <v>69</v>
      </c>
      <c r="S15" s="124"/>
      <c r="T15" s="124"/>
      <c r="U15" s="39"/>
      <c r="V15" s="40"/>
      <c r="W15" s="124" t="s">
        <v>69</v>
      </c>
      <c r="X15" s="124"/>
      <c r="Y15" s="124"/>
      <c r="Z15" s="20"/>
      <c r="AA15" s="21"/>
      <c r="AB15" s="19" t="s">
        <v>69</v>
      </c>
      <c r="AC15" s="19"/>
      <c r="AD15" s="19"/>
      <c r="AE15" s="20"/>
      <c r="AF15" s="21"/>
      <c r="AG15" s="19" t="s">
        <v>69</v>
      </c>
      <c r="AH15" s="19"/>
      <c r="AI15" s="19"/>
      <c r="AJ15" s="9"/>
    </row>
    <row r="16" spans="2:51" ht="24" customHeight="1" x14ac:dyDescent="0.35">
      <c r="B16" s="10"/>
      <c r="C16" s="54">
        <f>INDEX(agenda,ndx+5,1)</f>
        <v>46510</v>
      </c>
      <c r="D16" s="26"/>
      <c r="E16" s="54"/>
      <c r="F16" s="20"/>
      <c r="G16" s="21"/>
      <c r="H16" s="54">
        <f>INDEX(agenda,ndx+5,2)</f>
        <v>46511</v>
      </c>
      <c r="I16" s="26"/>
      <c r="J16" s="26"/>
      <c r="K16" s="20"/>
      <c r="L16" s="21"/>
      <c r="M16" s="54">
        <f>INDEX(agenda,ndx+5,3)</f>
        <v>46512</v>
      </c>
      <c r="N16" s="26"/>
      <c r="O16" s="26"/>
      <c r="P16" s="20"/>
      <c r="Q16" s="21"/>
      <c r="R16" s="54">
        <f>INDEX(agenda,ndx+5,4)</f>
        <v>46513</v>
      </c>
      <c r="S16" s="26"/>
      <c r="T16" s="26"/>
      <c r="U16" s="20"/>
      <c r="V16" s="21"/>
      <c r="W16" s="54">
        <f>INDEX(agenda,ndx+5,5)</f>
        <v>46514</v>
      </c>
      <c r="X16" s="26"/>
      <c r="Y16" s="26"/>
      <c r="Z16" s="20"/>
      <c r="AA16" s="21"/>
      <c r="AB16" s="54">
        <f>INDEX(agenda,ndx+5,6)</f>
        <v>46515</v>
      </c>
      <c r="AC16" s="26"/>
      <c r="AD16" s="26"/>
      <c r="AE16" s="20"/>
      <c r="AF16" s="21"/>
      <c r="AG16" s="54">
        <f>INDEX(agenda,ndx+5,7)</f>
        <v>46516</v>
      </c>
      <c r="AH16" s="26"/>
      <c r="AI16" s="26"/>
      <c r="AJ16" s="9"/>
    </row>
    <row r="17" spans="2:36" ht="59.25" customHeight="1" x14ac:dyDescent="0.35">
      <c r="B17" s="10"/>
      <c r="C17" s="125" t="s">
        <v>69</v>
      </c>
      <c r="D17" s="125"/>
      <c r="E17" s="125"/>
      <c r="F17" s="20"/>
      <c r="G17" s="21"/>
      <c r="H17" s="125" t="s">
        <v>69</v>
      </c>
      <c r="I17" s="125"/>
      <c r="J17" s="125"/>
      <c r="K17" s="20"/>
      <c r="L17" s="21"/>
      <c r="M17" s="124" t="s">
        <v>69</v>
      </c>
      <c r="N17" s="124"/>
      <c r="O17" s="124"/>
      <c r="P17" s="20"/>
      <c r="Q17" s="21"/>
      <c r="R17" s="124" t="s">
        <v>69</v>
      </c>
      <c r="S17" s="124"/>
      <c r="T17" s="124"/>
      <c r="U17" s="20"/>
      <c r="V17" s="21"/>
      <c r="W17" s="124" t="s">
        <v>69</v>
      </c>
      <c r="X17" s="124"/>
      <c r="Y17" s="124"/>
      <c r="Z17" s="20"/>
      <c r="AA17" s="21"/>
      <c r="AB17" s="22" t="s">
        <v>69</v>
      </c>
      <c r="AC17" s="22"/>
      <c r="AD17" s="22"/>
      <c r="AE17" s="20"/>
      <c r="AF17" s="21"/>
      <c r="AG17" s="22" t="s">
        <v>69</v>
      </c>
      <c r="AH17" s="22"/>
      <c r="AI17" s="22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2">
    <mergeCell ref="W17:Y17"/>
    <mergeCell ref="C17:E17"/>
    <mergeCell ref="C15:E15"/>
    <mergeCell ref="H15:J15"/>
    <mergeCell ref="M15:O15"/>
    <mergeCell ref="R15:T15"/>
    <mergeCell ref="H17:J17"/>
    <mergeCell ref="M17:O17"/>
    <mergeCell ref="R17:T17"/>
    <mergeCell ref="W15:Y15"/>
    <mergeCell ref="AG11:AI11"/>
    <mergeCell ref="C13:E13"/>
    <mergeCell ref="H13:J13"/>
    <mergeCell ref="M13:O13"/>
    <mergeCell ref="R13:T13"/>
    <mergeCell ref="W13:Y13"/>
    <mergeCell ref="AG13:AI13"/>
    <mergeCell ref="C11:E11"/>
    <mergeCell ref="H11:J11"/>
    <mergeCell ref="M11:O11"/>
    <mergeCell ref="R11:T11"/>
    <mergeCell ref="W11:Y11"/>
    <mergeCell ref="C9:E9"/>
    <mergeCell ref="H9:J9"/>
    <mergeCell ref="M9:O9"/>
    <mergeCell ref="R9:T9"/>
    <mergeCell ref="W9:Y9"/>
    <mergeCell ref="V5:Z5"/>
    <mergeCell ref="AA5:AE5"/>
    <mergeCell ref="AF5:AJ5"/>
    <mergeCell ref="C7:E7"/>
    <mergeCell ref="B2:H2"/>
    <mergeCell ref="J2:M2"/>
    <mergeCell ref="O2:S2"/>
    <mergeCell ref="B5:F5"/>
    <mergeCell ref="G5:K5"/>
    <mergeCell ref="L5:P5"/>
    <mergeCell ref="Q5:U5"/>
    <mergeCell ref="H7:J7"/>
    <mergeCell ref="M7:O7"/>
    <mergeCell ref="R7:T7"/>
    <mergeCell ref="W7:Y7"/>
  </mergeCells>
  <dataValidations count="2">
    <dataValidation type="list" allowBlank="1" showInputMessage="1" showErrorMessage="1" errorTitle="Fout." error="Deze agenda werkt niet goed als u niet een maand in de lijst selecteert of een naam typt in de cel." sqref="B2:H2" xr:uid="{00000000-0002-0000-0900-000000000000}">
      <formula1>"januari,februari,maart,april,mei,juni,juli,augustus,september,oktober,november,december"</formula1>
    </dataValidation>
    <dataValidation type="list" allowBlank="1" showInputMessage="1" showErrorMessage="1" errorTitle="Fout." error="Deze agenda werkt niet goed als u niet een weekdag in de lijst selecteert of een naam typt in de cel. " sqref="O2:S2" xr:uid="{00000000-0002-0000-0900-000001000000}">
      <formula1>"maandag, dinsdag, woensdag, donderdag, vrijdag, zaterdag, zondag"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/>
    <pageSetUpPr fitToPage="1"/>
  </sheetPr>
  <dimension ref="B2:AJ21"/>
  <sheetViews>
    <sheetView showGridLines="0" topLeftCell="A4" zoomScale="70" zoomScaleNormal="70" workbookViewId="0">
      <selection activeCell="H13" sqref="H13:J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70</v>
      </c>
      <c r="C2" s="80"/>
      <c r="D2" s="80"/>
      <c r="E2" s="80"/>
      <c r="F2" s="80"/>
      <c r="G2" s="80"/>
      <c r="H2" s="80"/>
      <c r="I2" s="13"/>
      <c r="J2" s="80">
        <v>2027</v>
      </c>
      <c r="K2" s="80"/>
      <c r="L2" s="80"/>
      <c r="M2" s="80"/>
      <c r="O2" s="129" t="s">
        <v>1</v>
      </c>
      <c r="P2" s="129"/>
      <c r="Q2" s="129"/>
      <c r="R2" s="129"/>
      <c r="S2" s="129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x14ac:dyDescent="0.35">
      <c r="B5" s="83">
        <f>INDEX(agenda,,1)</f>
        <v>46496</v>
      </c>
      <c r="C5" s="84"/>
      <c r="D5" s="84"/>
      <c r="E5" s="84"/>
      <c r="F5" s="84"/>
      <c r="G5" s="74">
        <f>INDEX(agenda,,2)</f>
        <v>46497</v>
      </c>
      <c r="H5" s="74"/>
      <c r="I5" s="74"/>
      <c r="J5" s="74"/>
      <c r="K5" s="74"/>
      <c r="L5" s="74">
        <f>INDEX(agenda,,3)</f>
        <v>46498</v>
      </c>
      <c r="M5" s="74"/>
      <c r="N5" s="74"/>
      <c r="O5" s="74"/>
      <c r="P5" s="74"/>
      <c r="Q5" s="74">
        <f>INDEX(agenda,,4)</f>
        <v>46499</v>
      </c>
      <c r="R5" s="74"/>
      <c r="S5" s="74"/>
      <c r="T5" s="74"/>
      <c r="U5" s="74"/>
      <c r="V5" s="74">
        <f>INDEX(agenda,,5)</f>
        <v>46500</v>
      </c>
      <c r="W5" s="74"/>
      <c r="X5" s="74"/>
      <c r="Y5" s="74"/>
      <c r="Z5" s="74"/>
      <c r="AA5" s="75">
        <f>INDEX(agenda,,6)</f>
        <v>46501</v>
      </c>
      <c r="AB5" s="75"/>
      <c r="AC5" s="75"/>
      <c r="AD5" s="75"/>
      <c r="AE5" s="75"/>
      <c r="AF5" s="77">
        <f>INDEX(agenda,,7)</f>
        <v>46502</v>
      </c>
      <c r="AG5" s="77"/>
      <c r="AH5" s="77"/>
      <c r="AI5" s="77"/>
      <c r="AJ5" s="78"/>
    </row>
    <row r="6" spans="2:36" ht="24" customHeight="1" x14ac:dyDescent="0.35">
      <c r="B6" s="10"/>
      <c r="C6" s="59">
        <f>INDEX(agenda,ndx+0,1)</f>
        <v>46503</v>
      </c>
      <c r="D6" s="32"/>
      <c r="E6" s="32"/>
      <c r="F6" s="29"/>
      <c r="G6" s="32"/>
      <c r="H6" s="59">
        <f>INDEX(agenda,ndx+0,2)</f>
        <v>46504</v>
      </c>
      <c r="I6" s="32"/>
      <c r="J6" s="32"/>
      <c r="K6" s="29"/>
      <c r="L6" s="32"/>
      <c r="M6" s="59">
        <f>INDEX(agenda,ndx+0,3)</f>
        <v>46505</v>
      </c>
      <c r="N6" s="32"/>
      <c r="O6" s="32"/>
      <c r="P6" s="29"/>
      <c r="Q6" s="32"/>
      <c r="R6" s="59">
        <f>INDEX(agenda,ndx+0,4)</f>
        <v>46506</v>
      </c>
      <c r="S6" s="32"/>
      <c r="T6" s="32"/>
      <c r="U6" s="29"/>
      <c r="V6" s="32"/>
      <c r="W6" s="59">
        <f>INDEX(agenda,ndx+0,5)</f>
        <v>46507</v>
      </c>
      <c r="X6" s="32"/>
      <c r="Y6" s="32"/>
      <c r="Z6" s="9"/>
      <c r="AA6" s="10"/>
      <c r="AB6" s="16">
        <f>INDEX(agenda,ndx+0,6)</f>
        <v>46508</v>
      </c>
      <c r="AC6" s="16"/>
      <c r="AD6" s="16"/>
      <c r="AE6" s="17"/>
      <c r="AF6" s="18"/>
      <c r="AG6" s="16">
        <f>INDEX(agenda,ndx+0,7)</f>
        <v>46509</v>
      </c>
      <c r="AH6" s="16"/>
      <c r="AI6" s="16"/>
      <c r="AJ6" s="9"/>
    </row>
    <row r="7" spans="2:36" ht="59.25" customHeight="1" x14ac:dyDescent="0.35">
      <c r="B7" s="10"/>
      <c r="C7" s="127" t="s">
        <v>71</v>
      </c>
      <c r="D7" s="127"/>
      <c r="E7" s="127"/>
      <c r="F7" s="29"/>
      <c r="G7" s="30"/>
      <c r="H7" s="127" t="s">
        <v>71</v>
      </c>
      <c r="I7" s="127"/>
      <c r="J7" s="127"/>
      <c r="K7" s="29"/>
      <c r="L7" s="30"/>
      <c r="M7" s="127" t="s">
        <v>71</v>
      </c>
      <c r="N7" s="127"/>
      <c r="O7" s="127"/>
      <c r="P7" s="29"/>
      <c r="Q7" s="30"/>
      <c r="R7" s="127" t="s">
        <v>71</v>
      </c>
      <c r="S7" s="127"/>
      <c r="T7" s="127"/>
      <c r="U7" s="29"/>
      <c r="V7" s="30"/>
      <c r="W7" s="128" t="s">
        <v>71</v>
      </c>
      <c r="X7" s="128"/>
      <c r="Y7" s="128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27">
        <f>INDEX(agenda,ndx+1,1)</f>
        <v>46510</v>
      </c>
      <c r="D8" s="27"/>
      <c r="E8" s="27"/>
      <c r="F8" s="23"/>
      <c r="G8" s="24"/>
      <c r="H8" s="27">
        <f>INDEX(agenda,ndx+1,2)</f>
        <v>46511</v>
      </c>
      <c r="I8" s="27"/>
      <c r="J8" s="27"/>
      <c r="K8" s="23"/>
      <c r="L8" s="10"/>
      <c r="M8" s="27">
        <f>INDEX(agenda,ndx+1,3)</f>
        <v>46512</v>
      </c>
      <c r="N8" s="27"/>
      <c r="O8" s="27"/>
      <c r="P8" s="23"/>
      <c r="Q8" s="10"/>
      <c r="R8" s="27">
        <f>INDEX(agenda,ndx+1,4)</f>
        <v>46513</v>
      </c>
      <c r="S8" s="27"/>
      <c r="T8" s="27"/>
      <c r="U8" s="23"/>
      <c r="V8" s="10"/>
      <c r="W8" s="27">
        <f>INDEX(agenda,ndx+1,5)</f>
        <v>46514</v>
      </c>
      <c r="X8" s="27"/>
      <c r="Y8" s="27"/>
      <c r="Z8" s="9"/>
      <c r="AA8" s="10"/>
      <c r="AB8" s="16">
        <f>INDEX(agenda,ndx+1,6)</f>
        <v>46515</v>
      </c>
      <c r="AC8" s="16"/>
      <c r="AD8" s="16"/>
      <c r="AE8" s="17"/>
      <c r="AF8" s="18"/>
      <c r="AG8" s="16">
        <f>INDEX(agenda,ndx+1,7)</f>
        <v>46516</v>
      </c>
      <c r="AH8" s="16"/>
      <c r="AI8" s="16"/>
      <c r="AJ8" s="9"/>
    </row>
    <row r="9" spans="2:36" ht="59.25" customHeight="1" x14ac:dyDescent="0.35">
      <c r="B9" s="10"/>
      <c r="C9" s="79"/>
      <c r="D9" s="79"/>
      <c r="E9" s="79"/>
      <c r="F9" s="23"/>
      <c r="G9" s="24"/>
      <c r="H9" s="79"/>
      <c r="I9" s="79"/>
      <c r="J9" s="79"/>
      <c r="K9" s="23"/>
      <c r="L9" s="10"/>
      <c r="M9" s="126"/>
      <c r="N9" s="126"/>
      <c r="O9" s="126"/>
      <c r="P9" s="23"/>
      <c r="Q9" s="10"/>
      <c r="R9" s="79"/>
      <c r="S9" s="79"/>
      <c r="T9" s="79"/>
      <c r="U9" s="23"/>
      <c r="V9" s="10"/>
      <c r="W9" s="79"/>
      <c r="X9" s="79"/>
      <c r="Y9" s="79"/>
      <c r="Z9" s="9"/>
      <c r="AA9" s="10"/>
      <c r="AB9" s="14"/>
      <c r="AC9" s="14"/>
      <c r="AD9" s="14"/>
      <c r="AE9" s="17"/>
      <c r="AF9" s="18"/>
      <c r="AG9" s="111"/>
      <c r="AH9" s="111"/>
      <c r="AI9" s="111"/>
      <c r="AJ9" s="9"/>
    </row>
    <row r="10" spans="2:36" ht="24" customHeight="1" x14ac:dyDescent="0.35">
      <c r="B10" s="10"/>
      <c r="C10" s="27">
        <f>INDEX(agenda,ndx+2,1)</f>
        <v>46517</v>
      </c>
      <c r="D10" s="27"/>
      <c r="E10" s="27"/>
      <c r="F10" s="23"/>
      <c r="G10" s="10"/>
      <c r="H10" s="27">
        <f>INDEX(agenda,ndx+2,2)</f>
        <v>46518</v>
      </c>
      <c r="I10" s="27"/>
      <c r="J10" s="27"/>
      <c r="K10" s="23"/>
      <c r="L10" s="10"/>
      <c r="M10" s="27">
        <f>INDEX(agenda,ndx+2,3)</f>
        <v>46519</v>
      </c>
      <c r="N10" s="27"/>
      <c r="O10" s="27"/>
      <c r="P10" s="23"/>
      <c r="Q10" s="10"/>
      <c r="R10" s="27">
        <f>INDEX(agenda,ndx+2,4)</f>
        <v>46520</v>
      </c>
      <c r="S10" s="27"/>
      <c r="T10" s="27"/>
      <c r="U10" s="23"/>
      <c r="V10" s="24"/>
      <c r="W10" s="27">
        <f>INDEX(agenda,ndx+2,5)</f>
        <v>46521</v>
      </c>
      <c r="X10" s="27"/>
      <c r="Y10" s="27"/>
      <c r="Z10" s="9"/>
      <c r="AA10" s="10"/>
      <c r="AB10" s="16">
        <f>INDEX(agenda,ndx+2,6)</f>
        <v>46522</v>
      </c>
      <c r="AC10" s="16"/>
      <c r="AD10" s="16"/>
      <c r="AE10" s="17"/>
      <c r="AF10" s="18"/>
      <c r="AG10" s="16">
        <f>INDEX(agenda,ndx+2,7)</f>
        <v>46523</v>
      </c>
      <c r="AH10" s="16"/>
      <c r="AI10" s="16"/>
      <c r="AJ10" s="9"/>
    </row>
    <row r="11" spans="2:36" ht="59.25" customHeight="1" x14ac:dyDescent="0.35">
      <c r="B11" s="10"/>
      <c r="C11" s="79"/>
      <c r="D11" s="79"/>
      <c r="E11" s="79"/>
      <c r="F11" s="23"/>
      <c r="G11" s="10"/>
      <c r="H11" s="130" t="s">
        <v>72</v>
      </c>
      <c r="I11" s="79"/>
      <c r="J11" s="79"/>
      <c r="K11" s="23"/>
      <c r="L11" s="10"/>
      <c r="M11" s="79"/>
      <c r="N11" s="79"/>
      <c r="O11" s="79"/>
      <c r="P11" s="23"/>
      <c r="Q11" s="10"/>
      <c r="R11" s="79"/>
      <c r="S11" s="79"/>
      <c r="T11" s="79"/>
      <c r="U11" s="23"/>
      <c r="V11" s="24"/>
      <c r="W11" s="79"/>
      <c r="X11" s="79"/>
      <c r="Y11" s="79"/>
      <c r="Z11" s="9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32">
        <f>INDEX(agenda,ndx+3,1)</f>
        <v>46524</v>
      </c>
      <c r="D12" s="32"/>
      <c r="E12" s="32"/>
      <c r="F12" s="23"/>
      <c r="G12" s="24"/>
      <c r="H12" s="27">
        <f>INDEX(agenda,ndx+3,2)</f>
        <v>46525</v>
      </c>
      <c r="I12" s="27"/>
      <c r="J12" s="27"/>
      <c r="K12" s="23"/>
      <c r="L12" s="24"/>
      <c r="M12" s="27">
        <f>INDEX(agenda,ndx+3,3)</f>
        <v>46526</v>
      </c>
      <c r="N12" s="27"/>
      <c r="O12" s="27"/>
      <c r="P12" s="23"/>
      <c r="Q12" s="24"/>
      <c r="R12" s="27">
        <f>INDEX(agenda,ndx+3,4)</f>
        <v>46527</v>
      </c>
      <c r="S12" s="27"/>
      <c r="T12" s="27"/>
      <c r="U12" s="23"/>
      <c r="V12" s="24"/>
      <c r="W12" s="27">
        <f>INDEX(agenda,ndx+3,5)</f>
        <v>46528</v>
      </c>
      <c r="X12" s="27"/>
      <c r="Y12" s="27"/>
      <c r="Z12" s="9"/>
      <c r="AA12" s="10"/>
      <c r="AB12" s="16">
        <f>INDEX(agenda,ndx+3,6)</f>
        <v>46529</v>
      </c>
      <c r="AC12" s="16"/>
      <c r="AD12" s="16"/>
      <c r="AE12" s="17"/>
      <c r="AF12" s="18"/>
      <c r="AG12" s="16">
        <f>INDEX(agenda,ndx+3,7)</f>
        <v>46530</v>
      </c>
      <c r="AH12" s="16"/>
      <c r="AI12" s="16"/>
      <c r="AJ12" s="9"/>
    </row>
    <row r="13" spans="2:36" ht="59.25" customHeight="1" x14ac:dyDescent="0.35">
      <c r="B13" s="10"/>
      <c r="C13" s="127" t="s">
        <v>73</v>
      </c>
      <c r="D13" s="127"/>
      <c r="E13" s="127"/>
      <c r="F13" s="23"/>
      <c r="G13" s="24"/>
      <c r="H13" s="86"/>
      <c r="I13" s="86"/>
      <c r="J13" s="86"/>
      <c r="K13" s="23"/>
      <c r="L13" s="24"/>
      <c r="M13" s="86"/>
      <c r="N13" s="86"/>
      <c r="O13" s="86"/>
      <c r="P13" s="23"/>
      <c r="Q13" s="24"/>
      <c r="R13" s="86" t="s">
        <v>74</v>
      </c>
      <c r="S13" s="86"/>
      <c r="T13" s="86"/>
      <c r="U13" s="23"/>
      <c r="V13" s="24"/>
      <c r="W13" s="86" t="s">
        <v>75</v>
      </c>
      <c r="X13" s="86"/>
      <c r="Y13" s="86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27">
        <f>INDEX(agenda,ndx+4,1)</f>
        <v>46531</v>
      </c>
      <c r="D14" s="27"/>
      <c r="E14" s="27"/>
      <c r="F14" s="23"/>
      <c r="G14" s="24"/>
      <c r="H14" s="27">
        <f>INDEX(agenda,ndx+4,2)</f>
        <v>46532</v>
      </c>
      <c r="I14" s="27"/>
      <c r="J14" s="27"/>
      <c r="K14" s="23"/>
      <c r="L14" s="24"/>
      <c r="M14" s="27">
        <f>INDEX(agenda,ndx+4,3)</f>
        <v>46533</v>
      </c>
      <c r="N14" s="27"/>
      <c r="O14" s="27"/>
      <c r="P14" s="23"/>
      <c r="Q14" s="24"/>
      <c r="R14" s="27">
        <f>INDEX(agenda,ndx+4,4)</f>
        <v>46534</v>
      </c>
      <c r="S14" s="27"/>
      <c r="T14" s="27"/>
      <c r="U14" s="23"/>
      <c r="V14" s="27"/>
      <c r="W14" s="27">
        <f>INDEX(agenda,ndx+4,5)</f>
        <v>46535</v>
      </c>
      <c r="X14" s="27"/>
      <c r="Y14" s="27"/>
      <c r="Z14" s="23"/>
      <c r="AA14" s="10"/>
      <c r="AB14" s="16">
        <f>INDEX(agenda,ndx+4,6)</f>
        <v>46536</v>
      </c>
      <c r="AC14" s="16"/>
      <c r="AD14" s="16"/>
      <c r="AE14" s="17"/>
      <c r="AF14" s="18"/>
      <c r="AG14" s="16">
        <f>INDEX(agenda,ndx+4,7)</f>
        <v>46537</v>
      </c>
      <c r="AH14" s="16"/>
      <c r="AI14" s="16"/>
      <c r="AJ14" s="9"/>
    </row>
    <row r="15" spans="2:36" ht="59.25" customHeight="1" x14ac:dyDescent="0.35">
      <c r="B15" s="10"/>
      <c r="C15" s="86"/>
      <c r="D15" s="86"/>
      <c r="E15" s="86"/>
      <c r="F15" s="23"/>
      <c r="G15" s="24"/>
      <c r="H15" s="114"/>
      <c r="I15" s="117"/>
      <c r="J15" s="117"/>
      <c r="K15" s="23"/>
      <c r="L15" s="24"/>
      <c r="M15" s="131"/>
      <c r="N15" s="86"/>
      <c r="O15" s="86"/>
      <c r="P15" s="23"/>
      <c r="Q15" s="24"/>
      <c r="R15" s="86"/>
      <c r="S15" s="86"/>
      <c r="T15" s="86"/>
      <c r="U15" s="23"/>
      <c r="V15" s="27"/>
      <c r="W15" s="86"/>
      <c r="X15" s="86"/>
      <c r="Y15" s="86"/>
      <c r="Z15" s="23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27">
        <f>INDEX(agenda,ndx+5,1)</f>
        <v>46538</v>
      </c>
      <c r="D16" s="27"/>
      <c r="E16" s="27"/>
      <c r="F16" s="23"/>
      <c r="G16" s="24"/>
      <c r="H16" s="52">
        <f>INDEX(agenda,ndx+5,2)</f>
        <v>46539</v>
      </c>
      <c r="I16" s="27"/>
      <c r="J16" s="27"/>
      <c r="K16" s="23"/>
      <c r="L16" s="24"/>
      <c r="M16" s="27"/>
      <c r="N16" s="27"/>
      <c r="O16" s="27"/>
      <c r="P16" s="23"/>
      <c r="Q16" s="24"/>
      <c r="R16" s="27"/>
      <c r="S16" s="27"/>
      <c r="T16" s="27"/>
      <c r="U16" s="23"/>
      <c r="V16" s="24"/>
      <c r="W16" s="27"/>
      <c r="X16" s="27"/>
      <c r="Y16" s="27"/>
      <c r="Z16" s="9"/>
      <c r="AA16" s="10"/>
      <c r="AB16" s="16"/>
      <c r="AC16" s="16"/>
      <c r="AD16" s="16"/>
      <c r="AE16" s="17"/>
      <c r="AF16" s="18"/>
      <c r="AG16" s="16"/>
      <c r="AH16" s="16"/>
      <c r="AI16" s="16"/>
      <c r="AJ16" s="9"/>
    </row>
    <row r="17" spans="2:36" ht="59.25" customHeight="1" x14ac:dyDescent="0.35">
      <c r="B17" s="10"/>
      <c r="C17" s="25" t="s">
        <v>51</v>
      </c>
      <c r="D17" s="25"/>
      <c r="E17" s="25"/>
      <c r="F17" s="23"/>
      <c r="G17" s="24"/>
      <c r="H17" s="25"/>
      <c r="I17" s="25"/>
      <c r="J17" s="25"/>
      <c r="K17" s="23"/>
      <c r="L17" s="24"/>
      <c r="M17" s="25"/>
      <c r="N17" s="25"/>
      <c r="O17" s="25"/>
      <c r="P17" s="23"/>
      <c r="Q17" s="24"/>
      <c r="R17" s="25"/>
      <c r="S17" s="25"/>
      <c r="T17" s="25"/>
      <c r="U17" s="23"/>
      <c r="V17" s="24"/>
      <c r="W17" s="25"/>
      <c r="X17" s="25"/>
      <c r="Y17" s="25"/>
      <c r="Z17" s="9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/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36">
    <mergeCell ref="C15:E15"/>
    <mergeCell ref="H15:J15"/>
    <mergeCell ref="M15:O15"/>
    <mergeCell ref="R15:T15"/>
    <mergeCell ref="W15:Y15"/>
    <mergeCell ref="H11:J11"/>
    <mergeCell ref="M11:O11"/>
    <mergeCell ref="R11:T11"/>
    <mergeCell ref="W11:Y11"/>
    <mergeCell ref="C13:E13"/>
    <mergeCell ref="H13:J13"/>
    <mergeCell ref="R13:T13"/>
    <mergeCell ref="W13:Y13"/>
    <mergeCell ref="M13:O13"/>
    <mergeCell ref="C11:E11"/>
    <mergeCell ref="B2:H2"/>
    <mergeCell ref="J2:M2"/>
    <mergeCell ref="O2:S2"/>
    <mergeCell ref="B5:F5"/>
    <mergeCell ref="G5:K5"/>
    <mergeCell ref="L5:P5"/>
    <mergeCell ref="Q5:U5"/>
    <mergeCell ref="V5:Z5"/>
    <mergeCell ref="AA5:AE5"/>
    <mergeCell ref="AF5:AJ5"/>
    <mergeCell ref="C7:E7"/>
    <mergeCell ref="W7:Y7"/>
    <mergeCell ref="H7:J7"/>
    <mergeCell ref="M7:O7"/>
    <mergeCell ref="R7:T7"/>
    <mergeCell ref="C9:E9"/>
    <mergeCell ref="AG9:AI9"/>
    <mergeCell ref="H9:J9"/>
    <mergeCell ref="M9:O9"/>
    <mergeCell ref="R9:T9"/>
    <mergeCell ref="W9:Y9"/>
  </mergeCells>
  <dataValidations count="2">
    <dataValidation type="list" allowBlank="1" showInputMessage="1" showErrorMessage="1" errorTitle="Fout." error="Deze agenda werkt niet goed als u niet een weekdag in de lijst selecteert of een naam typt in de cel. " sqref="O2:S2" xr:uid="{00000000-0002-0000-0A00-000000000000}">
      <formula1>"maandag, dinsdag, woensdag, donderdag, vrijdag, zaterdag, zondag"</formula1>
    </dataValidation>
    <dataValidation type="list" allowBlank="1" showInputMessage="1" showErrorMessage="1" errorTitle="Fout." error="Deze agenda werkt niet goed als u niet een maand in de lijst selecteert of een naam typt in de cel." sqref="B2:H2" xr:uid="{00000000-0002-0000-0A00-000001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  <pageSetUpPr fitToPage="1"/>
  </sheetPr>
  <dimension ref="B2:AJ21"/>
  <sheetViews>
    <sheetView showGridLines="0" topLeftCell="A2" zoomScale="70" zoomScaleNormal="70" workbookViewId="0">
      <selection activeCell="H13" sqref="H13:J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76</v>
      </c>
      <c r="C2" s="80"/>
      <c r="D2" s="80"/>
      <c r="E2" s="80"/>
      <c r="F2" s="80"/>
      <c r="G2" s="80"/>
      <c r="H2" s="80"/>
      <c r="I2" s="13"/>
      <c r="J2" s="81">
        <v>2027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46531</v>
      </c>
      <c r="C5" s="84"/>
      <c r="D5" s="84"/>
      <c r="E5" s="84"/>
      <c r="F5" s="84"/>
      <c r="G5" s="74">
        <f>INDEX(agenda,,2)</f>
        <v>46532</v>
      </c>
      <c r="H5" s="74"/>
      <c r="I5" s="74"/>
      <c r="J5" s="74"/>
      <c r="K5" s="74"/>
      <c r="L5" s="74">
        <f>INDEX(agenda,,3)</f>
        <v>46533</v>
      </c>
      <c r="M5" s="74"/>
      <c r="N5" s="74"/>
      <c r="O5" s="74"/>
      <c r="P5" s="74"/>
      <c r="Q5" s="74">
        <f>INDEX(agenda,,4)</f>
        <v>46534</v>
      </c>
      <c r="R5" s="74"/>
      <c r="S5" s="74"/>
      <c r="T5" s="74"/>
      <c r="U5" s="74"/>
      <c r="V5" s="74">
        <f>INDEX(agenda,,5)</f>
        <v>46535</v>
      </c>
      <c r="W5" s="74"/>
      <c r="X5" s="74"/>
      <c r="Y5" s="74"/>
      <c r="Z5" s="74"/>
      <c r="AA5" s="75">
        <f>INDEX(agenda,,6)</f>
        <v>46536</v>
      </c>
      <c r="AB5" s="75"/>
      <c r="AC5" s="75"/>
      <c r="AD5" s="75"/>
      <c r="AE5" s="75"/>
      <c r="AF5" s="77">
        <f>INDEX(agenda,,7)</f>
        <v>46537</v>
      </c>
      <c r="AG5" s="77"/>
      <c r="AH5" s="77"/>
      <c r="AI5" s="77"/>
      <c r="AJ5" s="78"/>
    </row>
    <row r="6" spans="2:36" ht="24" customHeight="1" x14ac:dyDescent="0.35">
      <c r="B6" s="24"/>
      <c r="C6" s="60">
        <v>31</v>
      </c>
      <c r="D6" s="27"/>
      <c r="E6" s="27"/>
      <c r="F6" s="23"/>
      <c r="G6" s="24"/>
      <c r="H6" s="27">
        <f>INDEX(agenda,ndx+0,2)</f>
        <v>46539</v>
      </c>
      <c r="I6" s="27"/>
      <c r="J6" s="27"/>
      <c r="K6" s="23"/>
      <c r="L6" s="24"/>
      <c r="M6" s="27">
        <f>INDEX(agenda,ndx+0,3)</f>
        <v>46540</v>
      </c>
      <c r="N6" s="27"/>
      <c r="O6" s="27"/>
      <c r="P6" s="23"/>
      <c r="Q6" s="24"/>
      <c r="R6" s="27">
        <f>INDEX(agenda,ndx+0,4)</f>
        <v>46541</v>
      </c>
      <c r="S6" s="27"/>
      <c r="T6" s="27"/>
      <c r="U6" s="23"/>
      <c r="V6" s="10"/>
      <c r="W6" s="11">
        <f>INDEX(agenda,ndx+0,5)</f>
        <v>46542</v>
      </c>
      <c r="X6" s="11"/>
      <c r="Y6" s="11"/>
      <c r="Z6" s="9"/>
      <c r="AA6" s="10"/>
      <c r="AB6" s="11">
        <f>INDEX(agenda,ndx+0,6)</f>
        <v>46543</v>
      </c>
      <c r="AC6" s="11"/>
      <c r="AD6" s="11"/>
      <c r="AE6" s="9"/>
      <c r="AF6" s="10"/>
      <c r="AG6" s="11">
        <f>INDEX(agenda,ndx+0,7)</f>
        <v>46544</v>
      </c>
      <c r="AH6" s="11"/>
      <c r="AI6" s="11"/>
      <c r="AJ6" s="9"/>
    </row>
    <row r="7" spans="2:36" ht="59.25" customHeight="1" x14ac:dyDescent="0.35">
      <c r="B7" s="24"/>
      <c r="C7" s="79" t="s">
        <v>51</v>
      </c>
      <c r="D7" s="79"/>
      <c r="E7" s="79"/>
      <c r="F7" s="23"/>
      <c r="G7" s="24"/>
      <c r="H7" s="86"/>
      <c r="I7" s="86"/>
      <c r="J7" s="86"/>
      <c r="K7" s="23"/>
      <c r="L7" s="24"/>
      <c r="M7" s="86"/>
      <c r="N7" s="86"/>
      <c r="O7" s="86"/>
      <c r="P7" s="23"/>
      <c r="Q7" s="24"/>
      <c r="R7" s="131"/>
      <c r="S7" s="131"/>
      <c r="T7" s="131"/>
      <c r="U7" s="23"/>
      <c r="V7" s="18"/>
      <c r="W7" s="132"/>
      <c r="X7" s="132"/>
      <c r="Y7" s="132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24"/>
      <c r="C8" s="69">
        <f>INDEX(agenda,ndx+1,1)</f>
        <v>46545</v>
      </c>
      <c r="D8" s="69"/>
      <c r="E8" s="69"/>
      <c r="F8" s="23"/>
      <c r="G8" s="24"/>
      <c r="H8" s="27">
        <f>INDEX(agenda,ndx+1,2)</f>
        <v>46546</v>
      </c>
      <c r="I8" s="27"/>
      <c r="J8" s="27"/>
      <c r="K8" s="23"/>
      <c r="L8" s="24"/>
      <c r="M8" s="65">
        <f>INDEX(agenda,ndx+1,3)</f>
        <v>46547</v>
      </c>
      <c r="N8" s="65"/>
      <c r="O8" s="65"/>
      <c r="P8" s="23"/>
      <c r="Q8" s="24"/>
      <c r="R8" s="27">
        <f>INDEX(agenda,ndx+1,4)</f>
        <v>46548</v>
      </c>
      <c r="S8" s="27"/>
      <c r="T8" s="27"/>
      <c r="U8" s="23"/>
      <c r="V8" s="10"/>
      <c r="W8" s="11">
        <f>INDEX(agenda,ndx+1,5)</f>
        <v>46549</v>
      </c>
      <c r="X8" s="11"/>
      <c r="Y8" s="11"/>
      <c r="Z8" s="9"/>
      <c r="AA8" s="10"/>
      <c r="AB8" s="16">
        <f>INDEX(agenda,ndx+1,6)</f>
        <v>46550</v>
      </c>
      <c r="AC8" s="16"/>
      <c r="AD8" s="16"/>
      <c r="AE8" s="17"/>
      <c r="AF8" s="18"/>
      <c r="AG8" s="16">
        <f>INDEX(agenda,ndx+1,7)</f>
        <v>46551</v>
      </c>
      <c r="AH8" s="16"/>
      <c r="AI8" s="16"/>
      <c r="AJ8" s="9"/>
    </row>
    <row r="9" spans="2:36" ht="59.25" customHeight="1" x14ac:dyDescent="0.35">
      <c r="B9" s="10"/>
      <c r="C9" s="114" t="s">
        <v>51</v>
      </c>
      <c r="D9" s="114"/>
      <c r="E9" s="114"/>
      <c r="G9" s="10"/>
      <c r="H9" s="110"/>
      <c r="I9" s="110"/>
      <c r="J9" s="110"/>
      <c r="K9" s="9"/>
      <c r="L9" s="10"/>
      <c r="M9" s="73" t="s">
        <v>77</v>
      </c>
      <c r="N9" s="73"/>
      <c r="O9" s="73"/>
      <c r="P9" s="9"/>
      <c r="Q9" s="10"/>
      <c r="R9" s="110"/>
      <c r="S9" s="110"/>
      <c r="T9" s="110"/>
      <c r="U9" s="9"/>
      <c r="V9" s="10"/>
      <c r="W9" s="110"/>
      <c r="X9" s="110"/>
      <c r="Y9" s="110"/>
      <c r="Z9" s="9"/>
      <c r="AA9" s="10"/>
      <c r="AB9" s="14"/>
      <c r="AC9" s="14"/>
      <c r="AD9" s="14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27">
        <f>INDEX(agenda,ndx+2,1)</f>
        <v>46552</v>
      </c>
      <c r="D10" s="27"/>
      <c r="E10" s="27"/>
      <c r="F10" s="23"/>
      <c r="G10" s="10"/>
      <c r="H10" s="11">
        <f>INDEX(agenda,ndx+2,2)</f>
        <v>46553</v>
      </c>
      <c r="I10" s="11"/>
      <c r="J10" s="11"/>
      <c r="K10" s="9"/>
      <c r="L10" s="10"/>
      <c r="M10" s="11">
        <f>INDEX(agenda,ndx+2,3)</f>
        <v>46554</v>
      </c>
      <c r="N10" s="11"/>
      <c r="O10" s="11"/>
      <c r="P10" s="9"/>
      <c r="Q10" s="10"/>
      <c r="R10" s="11">
        <f>INDEX(agenda,ndx+2,4)</f>
        <v>46555</v>
      </c>
      <c r="S10" s="11"/>
      <c r="T10" s="11"/>
      <c r="U10" s="9"/>
      <c r="V10" s="10"/>
      <c r="W10" s="27">
        <f>INDEX(agenda,ndx+2,5)</f>
        <v>46556</v>
      </c>
      <c r="X10" s="27"/>
      <c r="Y10" s="27"/>
      <c r="Z10" s="9"/>
      <c r="AA10" s="10"/>
      <c r="AB10" s="16">
        <f>INDEX(agenda,ndx+2,6)</f>
        <v>46557</v>
      </c>
      <c r="AC10" s="16"/>
      <c r="AD10" s="16"/>
      <c r="AE10" s="17"/>
      <c r="AF10" s="18"/>
      <c r="AG10" s="16">
        <f>INDEX(agenda,ndx+2,7)</f>
        <v>46558</v>
      </c>
      <c r="AH10" s="16"/>
      <c r="AI10" s="16"/>
      <c r="AJ10" s="9"/>
    </row>
    <row r="11" spans="2:36" ht="59.25" customHeight="1" x14ac:dyDescent="0.35">
      <c r="B11" s="10"/>
      <c r="C11" s="86"/>
      <c r="D11" s="86"/>
      <c r="E11" s="86"/>
      <c r="F11" s="23"/>
      <c r="G11" s="10"/>
      <c r="H11" s="110"/>
      <c r="I11" s="110"/>
      <c r="J11" s="110"/>
      <c r="K11" s="9"/>
      <c r="L11" s="10"/>
      <c r="M11" s="110"/>
      <c r="N11" s="110"/>
      <c r="O11" s="110"/>
      <c r="P11" s="9"/>
      <c r="Q11" s="10"/>
      <c r="R11" s="110"/>
      <c r="S11" s="110"/>
      <c r="T11" s="110"/>
      <c r="U11" s="9"/>
      <c r="V11" s="10"/>
      <c r="W11" s="86"/>
      <c r="X11" s="86"/>
      <c r="Y11" s="86"/>
      <c r="Z11" s="9"/>
      <c r="AA11" s="10"/>
      <c r="AB11" s="14"/>
      <c r="AC11" s="14"/>
      <c r="AD11" s="14"/>
      <c r="AE11" s="17"/>
      <c r="AF11" s="18"/>
      <c r="AG11" s="98"/>
      <c r="AH11" s="98"/>
      <c r="AI11" s="98"/>
      <c r="AJ11" s="9"/>
    </row>
    <row r="12" spans="2:36" ht="24" customHeight="1" x14ac:dyDescent="0.35">
      <c r="B12" s="10"/>
      <c r="C12" s="70">
        <f>INDEX(agenda,ndx+3,1)</f>
        <v>46559</v>
      </c>
      <c r="D12" s="70"/>
      <c r="E12" s="70"/>
      <c r="F12" s="9"/>
      <c r="G12" s="10"/>
      <c r="H12" s="11">
        <f>INDEX(agenda,ndx+3,2)</f>
        <v>46560</v>
      </c>
      <c r="I12" s="11"/>
      <c r="J12" s="11"/>
      <c r="K12" s="9"/>
      <c r="L12" s="10"/>
      <c r="M12" s="27">
        <f>INDEX(agenda,ndx+3,3)</f>
        <v>46561</v>
      </c>
      <c r="N12" s="27"/>
      <c r="O12" s="27"/>
      <c r="P12" s="9"/>
      <c r="Q12" s="10"/>
      <c r="R12" s="65">
        <f>INDEX(agenda,ndx+3,4)</f>
        <v>46562</v>
      </c>
      <c r="S12" s="65"/>
      <c r="T12" s="65"/>
      <c r="U12" s="66"/>
      <c r="V12" s="67"/>
      <c r="W12" s="65">
        <f>INDEX(agenda,ndx+3,5)</f>
        <v>46563</v>
      </c>
      <c r="X12" s="65"/>
      <c r="Y12" s="65"/>
      <c r="Z12" s="9"/>
      <c r="AA12" s="10"/>
      <c r="AB12" s="16">
        <f>INDEX(agenda,ndx+3,6)</f>
        <v>46564</v>
      </c>
      <c r="AC12" s="16"/>
      <c r="AD12" s="16"/>
      <c r="AE12" s="17"/>
      <c r="AF12" s="18"/>
      <c r="AG12" s="16">
        <f>INDEX(agenda,ndx+3,7)</f>
        <v>46565</v>
      </c>
      <c r="AH12" s="16"/>
      <c r="AI12" s="16"/>
      <c r="AJ12" s="9"/>
    </row>
    <row r="13" spans="2:36" ht="59.25" customHeight="1" x14ac:dyDescent="0.35">
      <c r="B13" s="10"/>
      <c r="C13" s="98" t="s">
        <v>78</v>
      </c>
      <c r="D13" s="98"/>
      <c r="E13" s="98"/>
      <c r="F13" s="9"/>
      <c r="G13" s="10"/>
      <c r="H13" s="110" t="s">
        <v>79</v>
      </c>
      <c r="I13" s="110"/>
      <c r="J13" s="110"/>
      <c r="K13" s="9"/>
      <c r="L13" s="10"/>
      <c r="M13" s="86"/>
      <c r="N13" s="86"/>
      <c r="O13" s="86"/>
      <c r="P13" s="9"/>
      <c r="Q13" s="10"/>
      <c r="R13" s="73" t="s">
        <v>13</v>
      </c>
      <c r="S13" s="73"/>
      <c r="T13" s="73"/>
      <c r="U13" s="66"/>
      <c r="V13" s="67"/>
      <c r="W13" s="73" t="s">
        <v>80</v>
      </c>
      <c r="X13" s="73"/>
      <c r="Y13" s="73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63">
        <f>INDEX(agenda,ndx+4,1)</f>
        <v>46566</v>
      </c>
      <c r="D14" s="63"/>
      <c r="E14" s="63"/>
      <c r="F14" s="23"/>
      <c r="G14" s="24"/>
      <c r="H14" s="27">
        <f>INDEX(agenda,ndx+4,2)</f>
        <v>46567</v>
      </c>
      <c r="I14" s="27"/>
      <c r="J14" s="27"/>
      <c r="K14" s="23"/>
      <c r="L14" s="24"/>
      <c r="M14" s="27">
        <v>30</v>
      </c>
      <c r="N14" s="27"/>
      <c r="O14" s="27"/>
      <c r="P14" s="23"/>
      <c r="Q14" s="24"/>
      <c r="R14" s="52">
        <f>INDEX(agenda,ndx+4,4)</f>
        <v>46569</v>
      </c>
      <c r="S14" s="27"/>
      <c r="T14" s="27"/>
      <c r="U14" s="23"/>
      <c r="V14" s="24"/>
      <c r="W14" s="52">
        <f>INDEX(agenda,ndx+4,5)</f>
        <v>46570</v>
      </c>
      <c r="X14" s="27"/>
      <c r="Y14" s="27"/>
      <c r="Z14" s="9"/>
      <c r="AA14" s="10"/>
      <c r="AB14" s="56">
        <f>INDEX(agenda,ndx+4,6)</f>
        <v>46571</v>
      </c>
      <c r="AC14" s="16"/>
      <c r="AD14" s="16"/>
      <c r="AE14" s="17"/>
      <c r="AF14" s="18"/>
      <c r="AG14" s="56">
        <f>INDEX(agenda,ndx+4,7)</f>
        <v>46572</v>
      </c>
      <c r="AH14" s="16"/>
      <c r="AI14" s="16"/>
      <c r="AJ14" s="9"/>
    </row>
    <row r="15" spans="2:36" ht="59.25" customHeight="1" x14ac:dyDescent="0.35">
      <c r="B15" s="10"/>
      <c r="C15" s="133" t="s">
        <v>80</v>
      </c>
      <c r="D15" s="134"/>
      <c r="E15" s="134"/>
      <c r="F15" s="23"/>
      <c r="G15" s="24"/>
      <c r="H15" s="86" t="s">
        <v>79</v>
      </c>
      <c r="I15" s="86"/>
      <c r="J15" s="86"/>
      <c r="K15" s="23"/>
      <c r="L15" s="24"/>
      <c r="M15" s="86" t="s">
        <v>81</v>
      </c>
      <c r="N15" s="86"/>
      <c r="O15" s="86"/>
      <c r="P15" s="23"/>
      <c r="Q15" s="24"/>
      <c r="R15" s="86"/>
      <c r="S15" s="86"/>
      <c r="T15" s="86"/>
      <c r="U15" s="23"/>
      <c r="V15" s="24"/>
      <c r="W15" s="86" t="s">
        <v>82</v>
      </c>
      <c r="X15" s="86"/>
      <c r="Y15" s="86"/>
      <c r="Z15" s="17"/>
      <c r="AA15" s="10"/>
      <c r="AB15" s="14"/>
      <c r="AC15" s="14"/>
      <c r="AD15" s="14"/>
      <c r="AE15" s="17"/>
      <c r="AF15" s="18"/>
      <c r="AG15" s="14"/>
      <c r="AH15" s="14"/>
      <c r="AI15" s="14"/>
      <c r="AJ15" s="9"/>
    </row>
    <row r="16" spans="2:36" ht="24" customHeight="1" x14ac:dyDescent="0.35">
      <c r="B16" s="10"/>
      <c r="C16" s="52">
        <f>INDEX(agenda,ndx+5,1)</f>
        <v>46573</v>
      </c>
      <c r="D16" s="27"/>
      <c r="E16" s="27"/>
      <c r="F16" s="23"/>
      <c r="G16" s="24"/>
      <c r="H16" s="52">
        <f>INDEX(agenda,ndx+5,2)</f>
        <v>46574</v>
      </c>
      <c r="I16" s="27"/>
      <c r="J16" s="27"/>
      <c r="K16" s="23"/>
      <c r="L16" s="24"/>
      <c r="M16" s="52">
        <f>INDEX(agenda,ndx+5,3)</f>
        <v>46575</v>
      </c>
      <c r="N16" s="27"/>
      <c r="O16" s="27"/>
      <c r="P16" s="23"/>
      <c r="Q16" s="24"/>
      <c r="R16" s="52">
        <f>INDEX(agenda,ndx+5,4)</f>
        <v>46576</v>
      </c>
      <c r="S16" s="27"/>
      <c r="T16" s="27"/>
      <c r="U16" s="23"/>
      <c r="V16" s="24"/>
      <c r="W16" s="52">
        <f>INDEX(agenda,ndx+5,5)</f>
        <v>46577</v>
      </c>
      <c r="X16" s="27"/>
      <c r="Y16" s="27"/>
      <c r="Z16" s="9"/>
      <c r="AA16" s="10"/>
      <c r="AB16" s="56">
        <f>INDEX(agenda,ndx+5,6)</f>
        <v>46578</v>
      </c>
      <c r="AC16" s="16"/>
      <c r="AD16" s="16"/>
      <c r="AE16" s="17"/>
      <c r="AF16" s="18"/>
      <c r="AG16" s="56">
        <f>INDEX(agenda,ndx+5,7)</f>
        <v>46579</v>
      </c>
      <c r="AH16" s="16"/>
      <c r="AI16" s="16"/>
      <c r="AJ16" s="9"/>
    </row>
    <row r="17" spans="2:36" ht="59.25" customHeight="1" x14ac:dyDescent="0.35">
      <c r="B17" s="10"/>
      <c r="C17" s="109"/>
      <c r="D17" s="109"/>
      <c r="E17" s="109"/>
      <c r="F17" s="23"/>
      <c r="G17" s="24"/>
      <c r="H17" s="109"/>
      <c r="I17" s="109"/>
      <c r="J17" s="109"/>
      <c r="K17" s="23"/>
      <c r="L17" s="24"/>
      <c r="M17" s="109"/>
      <c r="N17" s="109"/>
      <c r="O17" s="109"/>
      <c r="P17" s="23"/>
      <c r="Q17" s="24"/>
      <c r="R17" s="109"/>
      <c r="S17" s="109"/>
      <c r="T17" s="109"/>
      <c r="U17" s="23"/>
      <c r="V17" s="24"/>
      <c r="W17" s="109"/>
      <c r="X17" s="109"/>
      <c r="Y17" s="109"/>
      <c r="Z17" s="17"/>
      <c r="AA17" s="10"/>
      <c r="AB17" s="15"/>
      <c r="AC17" s="15"/>
      <c r="AD17" s="15"/>
      <c r="AE17" s="17"/>
      <c r="AF17" s="18"/>
      <c r="AG17" s="15"/>
      <c r="AH17" s="15"/>
      <c r="AI17" s="15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H20" t="s">
        <v>83</v>
      </c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41">
    <mergeCell ref="C17:E17"/>
    <mergeCell ref="H17:J17"/>
    <mergeCell ref="M17:O17"/>
    <mergeCell ref="R17:T17"/>
    <mergeCell ref="W17:Y17"/>
    <mergeCell ref="C15:E15"/>
    <mergeCell ref="H15:J15"/>
    <mergeCell ref="M15:O15"/>
    <mergeCell ref="R15:T15"/>
    <mergeCell ref="W15:Y15"/>
    <mergeCell ref="C13:E13"/>
    <mergeCell ref="H13:J13"/>
    <mergeCell ref="M13:O13"/>
    <mergeCell ref="R13:T13"/>
    <mergeCell ref="W13:Y13"/>
    <mergeCell ref="C11:E11"/>
    <mergeCell ref="H11:J11"/>
    <mergeCell ref="M11:O11"/>
    <mergeCell ref="R11:T11"/>
    <mergeCell ref="AG11:AI11"/>
    <mergeCell ref="W11:Y11"/>
    <mergeCell ref="B2:H2"/>
    <mergeCell ref="J2:M2"/>
    <mergeCell ref="O2:S2"/>
    <mergeCell ref="B5:F5"/>
    <mergeCell ref="G5:K5"/>
    <mergeCell ref="L5:P5"/>
    <mergeCell ref="Q5:U5"/>
    <mergeCell ref="H9:J9"/>
    <mergeCell ref="V5:Z5"/>
    <mergeCell ref="AA5:AE5"/>
    <mergeCell ref="AF5:AJ5"/>
    <mergeCell ref="C7:E7"/>
    <mergeCell ref="H7:J7"/>
    <mergeCell ref="M7:O7"/>
    <mergeCell ref="R7:T7"/>
    <mergeCell ref="W7:Y7"/>
    <mergeCell ref="C9:E9"/>
    <mergeCell ref="M9:O9"/>
    <mergeCell ref="R9:T9"/>
    <mergeCell ref="W9:Y9"/>
  </mergeCells>
  <dataValidations count="2">
    <dataValidation type="list" allowBlank="1" showInputMessage="1" showErrorMessage="1" errorTitle="Fout." error="Deze agenda werkt niet goed als u niet een maand in de lijst selecteert of een naam typt in de cel." sqref="B2:H2" xr:uid="{00000000-0002-0000-0B00-000000000000}">
      <formula1>"januari,februari,maart,april,mei,juni,juli,augustus,september,oktober,november,december"</formula1>
    </dataValidation>
    <dataValidation type="list" allowBlank="1" showInputMessage="1" showErrorMessage="1" errorTitle="Fout." error="Deze agenda werkt niet goed als u niet een weekdag in de lijst selecteert of een naam typt in de cel. " sqref="O2:S2" xr:uid="{00000000-0002-0000-0B00-000001000000}">
      <formula1>"maandag, dinsdag, woensdag, donderdag, vrijdag, zaterdag, zondag"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/>
    <pageSetUpPr fitToPage="1"/>
  </sheetPr>
  <dimension ref="B2:AJ21"/>
  <sheetViews>
    <sheetView showGridLines="0" tabSelected="1" zoomScale="70" zoomScaleNormal="70" workbookViewId="0">
      <selection activeCell="C13" sqref="C13"/>
    </sheetView>
  </sheetViews>
  <sheetFormatPr defaultRowHeight="17.399999999999999" x14ac:dyDescent="0.35"/>
  <cols>
    <col min="1" max="1" width="4.1796875" customWidth="1"/>
    <col min="2" max="2" width="1.08984375" customWidth="1"/>
    <col min="3" max="3" width="8.81640625" customWidth="1"/>
    <col min="4" max="4" width="1.08984375" customWidth="1"/>
    <col min="5" max="5" width="8.81640625" customWidth="1"/>
    <col min="6" max="7" width="1.08984375" customWidth="1"/>
    <col min="8" max="8" width="8.81640625" customWidth="1"/>
    <col min="9" max="9" width="1.08984375" customWidth="1"/>
    <col min="10" max="10" width="8.81640625" customWidth="1"/>
    <col min="11" max="12" width="1.08984375" customWidth="1"/>
    <col min="13" max="13" width="8.81640625" customWidth="1"/>
    <col min="14" max="14" width="1.08984375" customWidth="1"/>
    <col min="15" max="15" width="8.81640625" customWidth="1"/>
    <col min="16" max="17" width="1.08984375" customWidth="1"/>
    <col min="18" max="18" width="8.81640625" customWidth="1"/>
    <col min="19" max="19" width="1.08984375" customWidth="1"/>
    <col min="20" max="20" width="8.81640625" customWidth="1"/>
    <col min="21" max="22" width="1.08984375" customWidth="1"/>
    <col min="23" max="23" width="8.81640625" customWidth="1"/>
    <col min="24" max="24" width="1.08984375" customWidth="1"/>
    <col min="25" max="25" width="8.81640625" customWidth="1"/>
    <col min="26" max="27" width="1.08984375" customWidth="1"/>
    <col min="28" max="28" width="8.81640625" customWidth="1"/>
    <col min="29" max="29" width="1.08984375" customWidth="1"/>
    <col min="30" max="30" width="8.81640625" customWidth="1"/>
    <col min="31" max="32" width="1.08984375" customWidth="1"/>
    <col min="33" max="33" width="8.81640625" customWidth="1"/>
    <col min="34" max="34" width="1.08984375" customWidth="1"/>
    <col min="35" max="35" width="8.81640625" customWidth="1"/>
    <col min="36" max="36" width="1.08984375" customWidth="1"/>
  </cols>
  <sheetData>
    <row r="2" spans="2:36" ht="43.5" customHeight="1" x14ac:dyDescent="0.35">
      <c r="B2" s="80" t="s">
        <v>84</v>
      </c>
      <c r="C2" s="80"/>
      <c r="D2" s="80"/>
      <c r="E2" s="80"/>
      <c r="F2" s="80"/>
      <c r="G2" s="80"/>
      <c r="H2" s="80"/>
      <c r="I2" s="13"/>
      <c r="J2" s="81">
        <v>2027</v>
      </c>
      <c r="K2" s="81"/>
      <c r="L2" s="81"/>
      <c r="M2" s="81"/>
      <c r="O2" s="82" t="s">
        <v>1</v>
      </c>
      <c r="P2" s="82"/>
      <c r="Q2" s="82"/>
      <c r="R2" s="82"/>
      <c r="S2" s="82"/>
    </row>
    <row r="3" spans="2:36" x14ac:dyDescent="0.35">
      <c r="B3" s="7" t="s">
        <v>2</v>
      </c>
      <c r="C3" s="7"/>
      <c r="D3" s="7"/>
      <c r="E3" s="7"/>
      <c r="F3" s="7"/>
      <c r="G3" s="7"/>
      <c r="H3" s="7"/>
      <c r="J3" s="7" t="s">
        <v>3</v>
      </c>
      <c r="K3" s="7"/>
      <c r="L3" s="7"/>
      <c r="M3" s="7"/>
      <c r="O3" s="7" t="s">
        <v>4</v>
      </c>
      <c r="P3" s="7"/>
      <c r="Q3" s="7"/>
      <c r="R3" s="7"/>
      <c r="S3" s="7"/>
    </row>
    <row r="5" spans="2:36" ht="21" customHeight="1" x14ac:dyDescent="0.35">
      <c r="B5" s="83">
        <f>INDEX(agenda,,1)</f>
        <v>46559</v>
      </c>
      <c r="C5" s="84"/>
      <c r="D5" s="84"/>
      <c r="E5" s="84"/>
      <c r="F5" s="84"/>
      <c r="G5" s="74">
        <f>INDEX(agenda,,2)</f>
        <v>46560</v>
      </c>
      <c r="H5" s="74"/>
      <c r="I5" s="74"/>
      <c r="J5" s="74"/>
      <c r="K5" s="74"/>
      <c r="L5" s="74">
        <f>INDEX(agenda,,3)</f>
        <v>46561</v>
      </c>
      <c r="M5" s="74"/>
      <c r="N5" s="74"/>
      <c r="O5" s="74"/>
      <c r="P5" s="74"/>
      <c r="Q5" s="74">
        <f>INDEX(agenda,,4)</f>
        <v>46562</v>
      </c>
      <c r="R5" s="74"/>
      <c r="S5" s="74"/>
      <c r="T5" s="74"/>
      <c r="U5" s="74"/>
      <c r="V5" s="74">
        <f>INDEX(agenda,,5)</f>
        <v>46563</v>
      </c>
      <c r="W5" s="74"/>
      <c r="X5" s="74"/>
      <c r="Y5" s="74"/>
      <c r="Z5" s="74"/>
      <c r="AA5" s="75">
        <f>INDEX(agenda,,6)</f>
        <v>46564</v>
      </c>
      <c r="AB5" s="75"/>
      <c r="AC5" s="75"/>
      <c r="AD5" s="75"/>
      <c r="AE5" s="75"/>
      <c r="AF5" s="77">
        <f>INDEX(agenda,,7)</f>
        <v>46565</v>
      </c>
      <c r="AG5" s="77"/>
      <c r="AH5" s="77"/>
      <c r="AI5" s="77"/>
      <c r="AJ5" s="78"/>
    </row>
    <row r="6" spans="2:36" ht="24" customHeight="1" x14ac:dyDescent="0.35">
      <c r="B6" s="10"/>
      <c r="C6" s="52">
        <f>INDEX(agenda,ndx+0,1)</f>
        <v>46566</v>
      </c>
      <c r="D6" s="27"/>
      <c r="E6" s="27"/>
      <c r="F6" s="23"/>
      <c r="G6" s="24"/>
      <c r="H6" s="52">
        <f>INDEX(agenda,ndx+0,2)</f>
        <v>46567</v>
      </c>
      <c r="I6" s="27"/>
      <c r="J6" s="27"/>
      <c r="K6" s="23"/>
      <c r="L6" s="24"/>
      <c r="M6" s="52">
        <f>INDEX(agenda,ndx+0,3)</f>
        <v>46568</v>
      </c>
      <c r="N6" s="27"/>
      <c r="O6" s="27"/>
      <c r="P6" s="9"/>
      <c r="Q6" s="10"/>
      <c r="R6" s="11">
        <f>INDEX(agenda,ndx+0,4)</f>
        <v>46569</v>
      </c>
      <c r="S6" s="11"/>
      <c r="T6" s="11"/>
      <c r="U6" s="9"/>
      <c r="V6" s="10"/>
      <c r="W6" s="11">
        <f>INDEX(agenda,ndx+0,5)</f>
        <v>46570</v>
      </c>
      <c r="X6" s="11"/>
      <c r="Y6" s="11"/>
      <c r="Z6" s="9"/>
      <c r="AA6" s="10"/>
      <c r="AB6" s="11">
        <f>INDEX(agenda,ndx+0,6)</f>
        <v>46571</v>
      </c>
      <c r="AC6" s="11"/>
      <c r="AD6" s="11"/>
      <c r="AE6" s="9"/>
      <c r="AF6" s="10"/>
      <c r="AG6" s="11">
        <f>INDEX(agenda,ndx+0,7)</f>
        <v>46572</v>
      </c>
      <c r="AH6" s="11"/>
      <c r="AI6" s="11"/>
      <c r="AJ6" s="9"/>
    </row>
    <row r="7" spans="2:36" ht="59.25" customHeight="1" x14ac:dyDescent="0.35">
      <c r="B7" s="10"/>
      <c r="C7" s="79" t="s">
        <v>6</v>
      </c>
      <c r="D7" s="79"/>
      <c r="E7" s="79"/>
      <c r="F7" s="23"/>
      <c r="G7" s="24"/>
      <c r="H7" s="86"/>
      <c r="I7" s="86"/>
      <c r="J7" s="86"/>
      <c r="K7" s="23"/>
      <c r="L7" s="24"/>
      <c r="M7" s="86"/>
      <c r="N7" s="86"/>
      <c r="O7" s="86"/>
      <c r="P7" s="23"/>
      <c r="Q7" s="24"/>
      <c r="R7" s="86"/>
      <c r="S7" s="86"/>
      <c r="T7" s="86"/>
      <c r="U7" s="23"/>
      <c r="V7" s="24"/>
      <c r="W7" s="86" t="s">
        <v>82</v>
      </c>
      <c r="X7" s="86"/>
      <c r="Y7" s="86"/>
      <c r="Z7" s="9"/>
      <c r="AA7" s="10"/>
      <c r="AB7" s="14"/>
      <c r="AC7" s="14"/>
      <c r="AD7" s="14"/>
      <c r="AE7" s="17"/>
      <c r="AF7" s="18"/>
      <c r="AG7" s="14"/>
      <c r="AH7" s="14"/>
      <c r="AI7" s="14"/>
      <c r="AJ7" s="9"/>
    </row>
    <row r="8" spans="2:36" ht="24" customHeight="1" x14ac:dyDescent="0.35">
      <c r="B8" s="10"/>
      <c r="C8" s="27">
        <f>INDEX(agenda,ndx+1,1)</f>
        <v>46573</v>
      </c>
      <c r="D8" s="27"/>
      <c r="E8" s="27"/>
      <c r="F8" s="23"/>
      <c r="G8" s="24"/>
      <c r="H8" s="27">
        <f>INDEX(agenda,ndx+1,2)</f>
        <v>46574</v>
      </c>
      <c r="I8" s="27"/>
      <c r="J8" s="27"/>
      <c r="K8" s="23"/>
      <c r="L8" s="24"/>
      <c r="M8" s="27">
        <f>INDEX(agenda,ndx+1,3)</f>
        <v>46575</v>
      </c>
      <c r="N8" s="27"/>
      <c r="O8" s="27"/>
      <c r="P8" s="23"/>
      <c r="Q8" s="24"/>
      <c r="R8" s="27">
        <f>INDEX(agenda,ndx+1,4)</f>
        <v>46576</v>
      </c>
      <c r="S8" s="27"/>
      <c r="T8" s="27"/>
      <c r="U8" s="23"/>
      <c r="V8" s="24"/>
      <c r="W8" s="27">
        <f>INDEX(agenda,ndx+1,5)</f>
        <v>46577</v>
      </c>
      <c r="X8" s="27"/>
      <c r="Y8" s="27"/>
      <c r="Z8" s="9"/>
      <c r="AA8" s="10"/>
      <c r="AB8" s="16">
        <f>INDEX(agenda,ndx+1,6)</f>
        <v>46578</v>
      </c>
      <c r="AC8" s="16"/>
      <c r="AD8" s="16"/>
      <c r="AE8" s="17"/>
      <c r="AF8" s="18"/>
      <c r="AG8" s="16">
        <f>INDEX(agenda,ndx+1,7)</f>
        <v>46579</v>
      </c>
      <c r="AH8" s="16"/>
      <c r="AI8" s="16"/>
      <c r="AJ8" s="9"/>
    </row>
    <row r="9" spans="2:36" ht="59.25" customHeight="1" x14ac:dyDescent="0.35">
      <c r="B9" s="10"/>
      <c r="C9" s="79" t="s">
        <v>18</v>
      </c>
      <c r="D9" s="79"/>
      <c r="E9" s="79"/>
      <c r="F9" s="23"/>
      <c r="G9" s="24"/>
      <c r="H9" s="49" t="s">
        <v>79</v>
      </c>
      <c r="I9" s="49"/>
      <c r="J9" s="49"/>
      <c r="K9" s="23"/>
      <c r="L9" s="24"/>
      <c r="M9" s="86"/>
      <c r="N9" s="86"/>
      <c r="O9" s="86"/>
      <c r="P9" s="23"/>
      <c r="Q9" s="24"/>
      <c r="R9" s="49"/>
      <c r="S9" s="49"/>
      <c r="T9" s="49"/>
      <c r="U9" s="23"/>
      <c r="V9" s="24"/>
      <c r="W9" s="49"/>
      <c r="X9" s="49"/>
      <c r="Y9" s="49"/>
      <c r="Z9" s="9"/>
      <c r="AA9" s="10"/>
      <c r="AB9" s="14"/>
      <c r="AC9" s="14"/>
      <c r="AD9" s="14"/>
      <c r="AE9" s="17"/>
      <c r="AF9" s="18"/>
      <c r="AG9" s="14"/>
      <c r="AH9" s="14"/>
      <c r="AI9" s="14"/>
      <c r="AJ9" s="9"/>
    </row>
    <row r="10" spans="2:36" ht="24" customHeight="1" x14ac:dyDescent="0.35">
      <c r="B10" s="10"/>
      <c r="C10" s="27">
        <f>INDEX(agenda,ndx+2,1)</f>
        <v>46580</v>
      </c>
      <c r="D10" s="27"/>
      <c r="E10" s="27"/>
      <c r="F10" s="23"/>
      <c r="G10" s="24"/>
      <c r="H10" s="27">
        <f>INDEX(agenda,ndx+2,2)</f>
        <v>46581</v>
      </c>
      <c r="I10" s="27"/>
      <c r="J10" s="27"/>
      <c r="K10" s="23"/>
      <c r="L10" s="24"/>
      <c r="M10" s="27">
        <f>INDEX(agenda,ndx+2,3)</f>
        <v>46582</v>
      </c>
      <c r="N10" s="27"/>
      <c r="O10" s="27"/>
      <c r="P10" s="23"/>
      <c r="Q10" s="24"/>
      <c r="R10" s="27">
        <f>INDEX(agenda,ndx+2,4)</f>
        <v>46583</v>
      </c>
      <c r="S10" s="27"/>
      <c r="T10" s="27"/>
      <c r="U10" s="23"/>
      <c r="V10" s="24"/>
      <c r="W10" s="27">
        <f>INDEX(agenda,ndx+2,5)</f>
        <v>46584</v>
      </c>
      <c r="X10" s="27"/>
      <c r="Y10" s="27"/>
      <c r="Z10" s="9"/>
      <c r="AA10" s="10"/>
      <c r="AB10" s="16">
        <f>INDEX(agenda,ndx+2,6)</f>
        <v>46585</v>
      </c>
      <c r="AC10" s="16"/>
      <c r="AD10" s="16"/>
      <c r="AE10" s="17"/>
      <c r="AF10" s="18"/>
      <c r="AG10" s="16">
        <f>INDEX(agenda,ndx+2,7)</f>
        <v>46586</v>
      </c>
      <c r="AH10" s="16"/>
      <c r="AI10" s="16"/>
      <c r="AJ10" s="9"/>
    </row>
    <row r="11" spans="2:36" ht="59.25" customHeight="1" x14ac:dyDescent="0.35">
      <c r="B11" s="10"/>
      <c r="C11" s="79" t="s">
        <v>18</v>
      </c>
      <c r="D11" s="79"/>
      <c r="E11" s="79"/>
      <c r="F11" s="23"/>
      <c r="G11" s="24"/>
      <c r="H11" s="86" t="s">
        <v>79</v>
      </c>
      <c r="I11" s="86"/>
      <c r="J11" s="86"/>
      <c r="K11" s="23"/>
      <c r="L11" s="24"/>
      <c r="M11" s="49"/>
      <c r="N11" s="49"/>
      <c r="O11" s="49"/>
      <c r="P11" s="23"/>
      <c r="Q11" s="24"/>
      <c r="R11" s="49"/>
      <c r="S11" s="49"/>
      <c r="T11" s="49"/>
      <c r="U11" s="23"/>
      <c r="V11" s="24"/>
      <c r="W11" s="135"/>
      <c r="X11" s="135"/>
      <c r="Y11" s="135"/>
      <c r="Z11" s="9"/>
      <c r="AA11" s="10"/>
      <c r="AB11" s="14"/>
      <c r="AC11" s="14"/>
      <c r="AD11" s="14"/>
      <c r="AE11" s="17"/>
      <c r="AF11" s="18"/>
      <c r="AG11" s="14"/>
      <c r="AH11" s="14"/>
      <c r="AI11" s="14"/>
      <c r="AJ11" s="9"/>
    </row>
    <row r="12" spans="2:36" ht="24" customHeight="1" x14ac:dyDescent="0.35">
      <c r="B12" s="10"/>
      <c r="C12" s="27">
        <f>INDEX(agenda,ndx+3,1)</f>
        <v>46587</v>
      </c>
      <c r="D12" s="27"/>
      <c r="E12" s="27"/>
      <c r="F12" s="23"/>
      <c r="G12" s="24"/>
      <c r="H12" s="27">
        <f>INDEX(agenda,ndx+3,2)</f>
        <v>46588</v>
      </c>
      <c r="I12" s="27"/>
      <c r="J12" s="27"/>
      <c r="K12" s="23"/>
      <c r="L12" s="24"/>
      <c r="M12" s="27">
        <f>INDEX(agenda,ndx+3,3)</f>
        <v>46589</v>
      </c>
      <c r="N12" s="27"/>
      <c r="O12" s="27"/>
      <c r="P12" s="23"/>
      <c r="Q12" s="24"/>
      <c r="R12" s="27">
        <f>INDEX(agenda,ndx+3,4)</f>
        <v>46590</v>
      </c>
      <c r="S12" s="27"/>
      <c r="T12" s="27"/>
      <c r="U12" s="23"/>
      <c r="V12" s="24"/>
      <c r="W12" s="27">
        <f>INDEX(agenda,ndx+3,5)</f>
        <v>46591</v>
      </c>
      <c r="X12" s="27"/>
      <c r="Y12" s="27"/>
      <c r="Z12" s="9"/>
      <c r="AA12" s="10"/>
      <c r="AB12" s="16">
        <f>INDEX(agenda,ndx+3,6)</f>
        <v>46592</v>
      </c>
      <c r="AC12" s="16"/>
      <c r="AD12" s="16"/>
      <c r="AE12" s="17"/>
      <c r="AF12" s="18"/>
      <c r="AG12" s="16">
        <f>INDEX(agenda,ndx+3,7)</f>
        <v>46593</v>
      </c>
      <c r="AH12" s="16"/>
      <c r="AI12" s="16"/>
      <c r="AJ12" s="9"/>
    </row>
    <row r="13" spans="2:36" ht="59.25" customHeight="1" x14ac:dyDescent="0.35">
      <c r="B13" s="10"/>
      <c r="C13" s="49" t="s">
        <v>85</v>
      </c>
      <c r="D13" s="49"/>
      <c r="E13" s="49"/>
      <c r="F13" s="23"/>
      <c r="G13" s="24"/>
      <c r="H13" s="49" t="s">
        <v>86</v>
      </c>
      <c r="I13" s="49"/>
      <c r="J13" s="49"/>
      <c r="K13" s="23"/>
      <c r="L13" s="24"/>
      <c r="M13" s="86" t="s">
        <v>87</v>
      </c>
      <c r="N13" s="86"/>
      <c r="O13" s="86"/>
      <c r="P13" s="23"/>
      <c r="Q13" s="24"/>
      <c r="R13" s="49" t="s">
        <v>88</v>
      </c>
      <c r="S13" s="49"/>
      <c r="T13" s="49"/>
      <c r="U13" s="23"/>
      <c r="V13" s="24"/>
      <c r="W13" s="86" t="s">
        <v>89</v>
      </c>
      <c r="X13" s="86"/>
      <c r="Y13" s="86"/>
      <c r="Z13" s="9"/>
      <c r="AA13" s="10"/>
      <c r="AB13" s="14"/>
      <c r="AC13" s="14"/>
      <c r="AD13" s="14"/>
      <c r="AE13" s="17"/>
      <c r="AF13" s="18"/>
      <c r="AG13" s="14"/>
      <c r="AH13" s="14"/>
      <c r="AI13" s="14"/>
      <c r="AJ13" s="9"/>
    </row>
    <row r="14" spans="2:36" ht="24" customHeight="1" x14ac:dyDescent="0.35">
      <c r="B14" s="10"/>
      <c r="C14" s="32">
        <f>INDEX(agenda,ndx+4,1)</f>
        <v>46594</v>
      </c>
      <c r="D14" s="32"/>
      <c r="E14" s="32"/>
      <c r="F14" s="29"/>
      <c r="G14" s="30"/>
      <c r="H14" s="32">
        <f>INDEX(agenda,ndx+4,2)</f>
        <v>46595</v>
      </c>
      <c r="I14" s="32"/>
      <c r="J14" s="32"/>
      <c r="K14" s="29"/>
      <c r="L14" s="30"/>
      <c r="M14" s="32">
        <f>INDEX(agenda,ndx+4,3)</f>
        <v>46596</v>
      </c>
      <c r="N14" s="32"/>
      <c r="O14" s="32"/>
      <c r="P14" s="29"/>
      <c r="Q14" s="30"/>
      <c r="R14" s="32">
        <f>INDEX(agenda,ndx+4,4)</f>
        <v>46597</v>
      </c>
      <c r="S14" s="32"/>
      <c r="T14" s="32"/>
      <c r="U14" s="29"/>
      <c r="V14" s="30"/>
      <c r="W14" s="32">
        <f>INDEX(agenda,ndx+4,5)</f>
        <v>46598</v>
      </c>
      <c r="X14" s="32"/>
      <c r="Y14" s="32"/>
      <c r="Z14" s="29"/>
      <c r="AA14" s="30"/>
      <c r="AB14" s="32">
        <f>INDEX(agenda,ndx+4,6)</f>
        <v>46599</v>
      </c>
      <c r="AC14" s="32"/>
      <c r="AD14" s="32"/>
      <c r="AE14" s="29"/>
      <c r="AF14" s="30"/>
      <c r="AG14" s="59">
        <f>INDEX(agenda,ndx+4,7)</f>
        <v>46600</v>
      </c>
      <c r="AH14" s="32"/>
      <c r="AI14" s="32"/>
      <c r="AJ14" s="9"/>
    </row>
    <row r="15" spans="2:36" ht="59.25" customHeight="1" x14ac:dyDescent="0.35">
      <c r="B15" s="10"/>
      <c r="C15" s="28" t="s">
        <v>90</v>
      </c>
      <c r="D15" s="28"/>
      <c r="E15" s="28"/>
      <c r="F15" s="29"/>
      <c r="G15" s="30"/>
      <c r="H15" s="28" t="s">
        <v>90</v>
      </c>
      <c r="I15" s="28"/>
      <c r="J15" s="28"/>
      <c r="K15" s="29"/>
      <c r="L15" s="30"/>
      <c r="M15" s="28" t="s">
        <v>90</v>
      </c>
      <c r="N15" s="28"/>
      <c r="O15" s="28"/>
      <c r="P15" s="29"/>
      <c r="Q15" s="30"/>
      <c r="R15" s="28" t="s">
        <v>90</v>
      </c>
      <c r="S15" s="28"/>
      <c r="T15" s="28"/>
      <c r="U15" s="29"/>
      <c r="V15" s="30"/>
      <c r="W15" s="28" t="s">
        <v>90</v>
      </c>
      <c r="X15" s="28"/>
      <c r="Y15" s="28"/>
      <c r="Z15" s="29"/>
      <c r="AA15" s="30"/>
      <c r="AB15" s="28" t="s">
        <v>90</v>
      </c>
      <c r="AC15" s="28"/>
      <c r="AD15" s="28"/>
      <c r="AE15" s="29"/>
      <c r="AF15" s="30"/>
      <c r="AG15" s="28" t="s">
        <v>90</v>
      </c>
      <c r="AH15" s="28"/>
      <c r="AI15" s="28"/>
      <c r="AJ15" s="9"/>
    </row>
    <row r="16" spans="2:36" ht="24" customHeight="1" x14ac:dyDescent="0.35">
      <c r="B16" s="10"/>
      <c r="C16" s="59">
        <f>INDEX(agenda,ndx+5,1)</f>
        <v>46601</v>
      </c>
      <c r="D16" s="32"/>
      <c r="E16" s="32"/>
      <c r="F16" s="29"/>
      <c r="G16" s="30"/>
      <c r="H16" s="59">
        <f>INDEX(agenda,ndx+5,2)</f>
        <v>46602</v>
      </c>
      <c r="I16" s="32"/>
      <c r="J16" s="59"/>
      <c r="K16" s="29"/>
      <c r="L16" s="30"/>
      <c r="M16" s="59">
        <f>INDEX(agenda,ndx+5,3)</f>
        <v>46603</v>
      </c>
      <c r="N16" s="32"/>
      <c r="O16" s="32"/>
      <c r="P16" s="29"/>
      <c r="Q16" s="30"/>
      <c r="R16" s="59">
        <f>INDEX(agenda,ndx+5,4)</f>
        <v>46604</v>
      </c>
      <c r="S16" s="32"/>
      <c r="T16" s="32"/>
      <c r="U16" s="29"/>
      <c r="V16" s="30"/>
      <c r="W16" s="59">
        <f>INDEX(agenda,ndx+5,5)</f>
        <v>46605</v>
      </c>
      <c r="X16" s="32"/>
      <c r="Y16" s="32"/>
      <c r="Z16" s="29"/>
      <c r="AA16" s="30"/>
      <c r="AB16" s="59">
        <f>INDEX(agenda,ndx+5,6)</f>
        <v>46606</v>
      </c>
      <c r="AC16" s="32"/>
      <c r="AD16" s="32"/>
      <c r="AE16" s="29"/>
      <c r="AF16" s="30"/>
      <c r="AG16" s="59">
        <f>INDEX(agenda,ndx+5,7)</f>
        <v>46607</v>
      </c>
      <c r="AH16" s="32"/>
      <c r="AI16" s="32"/>
      <c r="AJ16" s="9"/>
    </row>
    <row r="17" spans="2:36" ht="59.25" customHeight="1" x14ac:dyDescent="0.35">
      <c r="B17" s="10"/>
      <c r="C17" s="28" t="s">
        <v>90</v>
      </c>
      <c r="D17" s="64"/>
      <c r="E17" s="64"/>
      <c r="F17" s="29"/>
      <c r="G17" s="30"/>
      <c r="H17" s="28" t="s">
        <v>90</v>
      </c>
      <c r="I17" s="64"/>
      <c r="J17" s="64"/>
      <c r="K17" s="29"/>
      <c r="L17" s="30"/>
      <c r="M17" s="28" t="s">
        <v>90</v>
      </c>
      <c r="N17" s="64"/>
      <c r="O17" s="28"/>
      <c r="P17" s="29"/>
      <c r="Q17" s="30"/>
      <c r="R17" s="28" t="s">
        <v>90</v>
      </c>
      <c r="S17" s="64"/>
      <c r="T17" s="64"/>
      <c r="U17" s="29"/>
      <c r="V17" s="30"/>
      <c r="W17" s="28" t="s">
        <v>90</v>
      </c>
      <c r="X17" s="64"/>
      <c r="Y17" s="64"/>
      <c r="Z17" s="29"/>
      <c r="AA17" s="30"/>
      <c r="AB17" s="28" t="s">
        <v>90</v>
      </c>
      <c r="AC17" s="64"/>
      <c r="AD17" s="64"/>
      <c r="AE17" s="29"/>
      <c r="AF17" s="30"/>
      <c r="AG17" s="28" t="s">
        <v>90</v>
      </c>
      <c r="AH17" s="64"/>
      <c r="AI17" s="64"/>
      <c r="AJ17" s="9"/>
    </row>
    <row r="18" spans="2:36" ht="21.75" customHeight="1" x14ac:dyDescent="0.35">
      <c r="B18" s="12"/>
      <c r="C18" s="8" t="s">
        <v>11</v>
      </c>
      <c r="D18" s="8"/>
      <c r="E18" s="1"/>
      <c r="H18" s="1"/>
      <c r="I18" s="1"/>
      <c r="J18" s="1"/>
      <c r="AJ18" s="3"/>
    </row>
    <row r="19" spans="2:36" ht="21.75" customHeight="1" x14ac:dyDescent="0.35">
      <c r="B19" s="2"/>
      <c r="AJ19" s="3"/>
    </row>
    <row r="20" spans="2:36" ht="21.75" customHeight="1" x14ac:dyDescent="0.35">
      <c r="B20" s="2"/>
      <c r="AJ20" s="3"/>
    </row>
    <row r="21" spans="2:36" ht="21.75" customHeight="1" x14ac:dyDescent="0.3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</sheetData>
  <mergeCells count="22">
    <mergeCell ref="AA5:AE5"/>
    <mergeCell ref="AF5:AJ5"/>
    <mergeCell ref="C7:E7"/>
    <mergeCell ref="H7:J7"/>
    <mergeCell ref="M7:O7"/>
    <mergeCell ref="R7:T7"/>
    <mergeCell ref="W7:Y7"/>
    <mergeCell ref="M13:O13"/>
    <mergeCell ref="W13:Y13"/>
    <mergeCell ref="B2:H2"/>
    <mergeCell ref="J2:M2"/>
    <mergeCell ref="O2:S2"/>
    <mergeCell ref="B5:F5"/>
    <mergeCell ref="G5:K5"/>
    <mergeCell ref="L5:P5"/>
    <mergeCell ref="Q5:U5"/>
    <mergeCell ref="W11:Y11"/>
    <mergeCell ref="V5:Z5"/>
    <mergeCell ref="C9:E9"/>
    <mergeCell ref="C11:E11"/>
    <mergeCell ref="M9:O9"/>
    <mergeCell ref="H11:J11"/>
  </mergeCells>
  <dataValidations count="2">
    <dataValidation type="list" allowBlank="1" showInputMessage="1" showErrorMessage="1" errorTitle="Fout." error="Deze agenda werkt niet goed als u niet een weekdag in de lijst selecteert of een naam typt in de cel. " sqref="O2:S2" xr:uid="{00000000-0002-0000-0C00-000000000000}">
      <formula1>"maandag, dinsdag, woensdag, donderdag, vrijdag, zaterdag, zondag"</formula1>
    </dataValidation>
    <dataValidation type="list" allowBlank="1" showInputMessage="1" showErrorMessage="1" errorTitle="Fout." error="Deze agenda werkt niet goed als u niet een maand in de lijst selecteert of een naam typt in de cel." sqref="B2:H2" xr:uid="{00000000-0002-0000-0C00-000001000000}">
      <formula1>"januari,februari,maart,april,mei,juni,juli,augustus,september,oktober,november,december"</formula1>
    </dataValidation>
  </dataValidations>
  <printOptions horizontalCentered="1" verticalCentered="1"/>
  <pageMargins left="0.45" right="0.45" top="0.4" bottom="0.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6971C0CFB7B4F9BBA7FB4409E152F" ma:contentTypeVersion="18" ma:contentTypeDescription="Een nieuw document maken." ma:contentTypeScope="" ma:versionID="cb68576b32cf619cac48274e5ad87974">
  <xsd:schema xmlns:xsd="http://www.w3.org/2001/XMLSchema" xmlns:xs="http://www.w3.org/2001/XMLSchema" xmlns:p="http://schemas.microsoft.com/office/2006/metadata/properties" xmlns:ns2="cb3ae5bb-aa24-493c-970f-52a26a7d8fcc" xmlns:ns3="ad85fefd-405e-4ced-8f0a-ef834f80ffff" xmlns:ns4="9bf6eea9-36c0-43f1-bf1f-6f36064505a5" targetNamespace="http://schemas.microsoft.com/office/2006/metadata/properties" ma:root="true" ma:fieldsID="46cf24d4294df1a8056ed4ab37fa8a3b" ns2:_="" ns3:_="" ns4:_="">
    <xsd:import namespace="cb3ae5bb-aa24-493c-970f-52a26a7d8fcc"/>
    <xsd:import namespace="ad85fefd-405e-4ced-8f0a-ef834f80ffff"/>
    <xsd:import namespace="9bf6eea9-36c0-43f1-bf1f-6f3606450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ae5bb-aa24-493c-970f-52a26a7d8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22e2a1c-6619-45ae-9fea-bdfc4e9b4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fefd-405e-4ced-8f0a-ef834f80fff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6eea9-36c0-43f1-bf1f-6f36064505a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37bfa49-904f-4b1e-a759-d5629bc841b1}" ma:internalName="TaxCatchAll" ma:showField="CatchAllData" ma:web="9bf6eea9-36c0-43f1-bf1f-6f3606450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f6eea9-36c0-43f1-bf1f-6f36064505a5" xsi:nil="true"/>
    <SharedWithUsers xmlns="ad85fefd-405e-4ced-8f0a-ef834f80ffff">
      <UserInfo>
        <DisplayName>Carlo Sanner</DisplayName>
        <AccountId>113</AccountId>
        <AccountType/>
      </UserInfo>
      <UserInfo>
        <DisplayName>Lauri Mommersteeg</DisplayName>
        <AccountId>171</AccountId>
        <AccountType/>
      </UserInfo>
      <UserInfo>
        <DisplayName>Linda van der Zouwen</DisplayName>
        <AccountId>688</AccountId>
        <AccountType/>
      </UserInfo>
      <UserInfo>
        <DisplayName>Elise Wessel</DisplayName>
        <AccountId>136</AccountId>
        <AccountType/>
      </UserInfo>
      <UserInfo>
        <DisplayName>Ariette Visser</DisplayName>
        <AccountId>110</AccountId>
        <AccountType/>
      </UserInfo>
      <UserInfo>
        <DisplayName>Nienke Verbruggen</DisplayName>
        <AccountId>166</AccountId>
        <AccountType/>
      </UserInfo>
      <UserInfo>
        <DisplayName>Bas van Houwelingen</DisplayName>
        <AccountId>81</AccountId>
        <AccountType/>
      </UserInfo>
      <UserInfo>
        <DisplayName>Petra Geerts</DisplayName>
        <AccountId>151</AccountId>
        <AccountType/>
      </UserInfo>
      <UserInfo>
        <DisplayName>Marloes van der Meijden</DisplayName>
        <AccountId>88</AccountId>
        <AccountType/>
      </UserInfo>
      <UserInfo>
        <DisplayName>Irene Aangeenbrug</DisplayName>
        <AccountId>5866</AccountId>
        <AccountType/>
      </UserInfo>
      <UserInfo>
        <DisplayName>Info Obs De Almgaard</DisplayName>
        <AccountId>430</AccountId>
        <AccountType/>
      </UserInfo>
      <UserInfo>
        <DisplayName>Jeroen van Dijk</DisplayName>
        <AccountId>7991</AccountId>
        <AccountType/>
      </UserInfo>
      <UserInfo>
        <DisplayName>Tessa Pruijsen</DisplayName>
        <AccountId>8030</AccountId>
        <AccountType/>
      </UserInfo>
    </SharedWithUsers>
    <lcf76f155ced4ddcb4097134ff3c332f xmlns="cb3ae5bb-aa24-493c-970f-52a26a7d8f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A02D54-8D9E-459F-906D-48598A740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ae5bb-aa24-493c-970f-52a26a7d8fcc"/>
    <ds:schemaRef ds:uri="ad85fefd-405e-4ced-8f0a-ef834f80ffff"/>
    <ds:schemaRef ds:uri="9bf6eea9-36c0-43f1-bf1f-6f3606450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55C430-8074-4040-9A34-36AAACFA5C7A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bf6eea9-36c0-43f1-bf1f-6f36064505a5"/>
    <ds:schemaRef ds:uri="ad85fefd-405e-4ced-8f0a-ef834f80ffff"/>
    <ds:schemaRef ds:uri="cb3ae5bb-aa24-493c-970f-52a26a7d8fcc"/>
  </ds:schemaRefs>
</ds:datastoreItem>
</file>

<file path=customXml/itemProps3.xml><?xml version="1.0" encoding="utf-8"?>
<ds:datastoreItem xmlns:ds="http://schemas.openxmlformats.org/officeDocument/2006/customXml" ds:itemID="{5255F0CB-D566-4090-B330-A0DC8482E8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52</vt:i4>
      </vt:variant>
    </vt:vector>
  </HeadingPairs>
  <TitlesOfParts>
    <vt:vector size="65" baseType="lpstr">
      <vt:lpstr>Start</vt:lpstr>
      <vt:lpstr>Augustus</vt:lpstr>
      <vt:lpstr>September</vt:lpstr>
      <vt:lpstr>Oktober</vt:lpstr>
      <vt:lpstr>November</vt:lpstr>
      <vt:lpstr>December</vt:lpstr>
      <vt:lpstr>Januari</vt:lpstr>
      <vt:lpstr>Februari</vt:lpstr>
      <vt:lpstr>Maart</vt:lpstr>
      <vt:lpstr>April</vt:lpstr>
      <vt:lpstr>Mei</vt:lpstr>
      <vt:lpstr>Juni</vt:lpstr>
      <vt:lpstr>Juli</vt:lpstr>
      <vt:lpstr>April!Afdrukbereik</vt:lpstr>
      <vt:lpstr>Augustus!Afdrukbereik</vt:lpstr>
      <vt:lpstr>December!Afdrukbereik</vt:lpstr>
      <vt:lpstr>Februari!Afdrukbereik</vt:lpstr>
      <vt:lpstr>Januari!Afdrukbereik</vt:lpstr>
      <vt:lpstr>Juli!Afdrukbereik</vt:lpstr>
      <vt:lpstr>Juni!Afdrukbereik</vt:lpstr>
      <vt:lpstr>Maart!Afdrukbereik</vt:lpstr>
      <vt:lpstr>Mei!Afdrukbereik</vt:lpstr>
      <vt:lpstr>November!Afdrukbereik</vt:lpstr>
      <vt:lpstr>Oktober!Afdrukbereik</vt:lpstr>
      <vt:lpstr>September!Afdrukbereik</vt:lpstr>
      <vt:lpstr>Start!Afdrukbereik</vt:lpstr>
      <vt:lpstr>April!Begindag</vt:lpstr>
      <vt:lpstr>December!Begindag</vt:lpstr>
      <vt:lpstr>Februari!Begindag</vt:lpstr>
      <vt:lpstr>Januari!Begindag</vt:lpstr>
      <vt:lpstr>Juli!Begindag</vt:lpstr>
      <vt:lpstr>Juni!Begindag</vt:lpstr>
      <vt:lpstr>Maart!Begindag</vt:lpstr>
      <vt:lpstr>Mei!Begindag</vt:lpstr>
      <vt:lpstr>November!Begindag</vt:lpstr>
      <vt:lpstr>Oktober!Begindag</vt:lpstr>
      <vt:lpstr>September!Begindag</vt:lpstr>
      <vt:lpstr>Start!Begindag</vt:lpstr>
      <vt:lpstr>Begindag</vt:lpstr>
      <vt:lpstr>April!WeerTeGevenJaar</vt:lpstr>
      <vt:lpstr>Augustus!WeerTeGevenJaar</vt:lpstr>
      <vt:lpstr>December!WeerTeGevenJaar</vt:lpstr>
      <vt:lpstr>Februari!WeerTeGevenJaar</vt:lpstr>
      <vt:lpstr>Januari!WeerTeGevenJaar</vt:lpstr>
      <vt:lpstr>Juli!WeerTeGevenJaar</vt:lpstr>
      <vt:lpstr>Juni!WeerTeGevenJaar</vt:lpstr>
      <vt:lpstr>Maart!WeerTeGevenJaar</vt:lpstr>
      <vt:lpstr>Mei!WeerTeGevenJaar</vt:lpstr>
      <vt:lpstr>November!WeerTeGevenJaar</vt:lpstr>
      <vt:lpstr>Oktober!WeerTeGevenJaar</vt:lpstr>
      <vt:lpstr>September!WeerTeGevenJaar</vt:lpstr>
      <vt:lpstr>Start!WeerTeGevenJaar</vt:lpstr>
      <vt:lpstr>April!WeerTeGevenMaand</vt:lpstr>
      <vt:lpstr>Augustus!WeerTeGevenMaand</vt:lpstr>
      <vt:lpstr>December!WeerTeGevenMaand</vt:lpstr>
      <vt:lpstr>Februari!WeerTeGevenMaand</vt:lpstr>
      <vt:lpstr>Januari!WeerTeGevenMaand</vt:lpstr>
      <vt:lpstr>Juli!WeerTeGevenMaand</vt:lpstr>
      <vt:lpstr>Juni!WeerTeGevenMaand</vt:lpstr>
      <vt:lpstr>Maart!WeerTeGevenMaand</vt:lpstr>
      <vt:lpstr>Mei!WeerTeGevenMaand</vt:lpstr>
      <vt:lpstr>November!WeerTeGevenMaand</vt:lpstr>
      <vt:lpstr>Oktober!WeerTeGevenMaand</vt:lpstr>
      <vt:lpstr>September!WeerTeGevenMaand</vt:lpstr>
      <vt:lpstr>Start!WeerTeGevenMaand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van Houwelingen</dc:creator>
  <cp:keywords/>
  <dc:description/>
  <cp:lastModifiedBy>Eline van  Esch</cp:lastModifiedBy>
  <cp:revision/>
  <dcterms:created xsi:type="dcterms:W3CDTF">2017-06-14T11:39:23Z</dcterms:created>
  <dcterms:modified xsi:type="dcterms:W3CDTF">2026-08-24T14:00:45Z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TC040142069991</vt:lpwstr>
  </property>
  <property fmtid="{D5CDD505-2E9C-101B-9397-08002B2CF9AE}" pid="3" name="ContentTypeId">
    <vt:lpwstr>0x01010033F6971C0CFB7B4F9BBA7FB4409E152F</vt:lpwstr>
  </property>
  <property fmtid="{D5CDD505-2E9C-101B-9397-08002B2CF9AE}" pid="4" name="MediaServiceImageTags">
    <vt:lpwstr/>
  </property>
</Properties>
</file>